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Приложение № 1" sheetId="1" r:id="rId1"/>
    <sheet name="Приложение №1.1" sheetId="2" r:id="rId2"/>
    <sheet name="Приложение 1.2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N G</author>
  </authors>
  <commentList>
    <comment ref="B3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59" authorId="1">
      <text>
        <r>
          <rPr>
            <b/>
            <sz val="9"/>
            <rFont val="Segoe UI"/>
            <family val="0"/>
          </rPr>
          <t>N G:</t>
        </r>
        <r>
          <rPr>
            <sz val="9"/>
            <rFont val="Segoe UI"/>
            <family val="0"/>
          </rPr>
          <t xml:space="preserve">
900000+2736776</t>
        </r>
      </text>
    </comment>
    <comment ref="D73" authorId="1">
      <text>
        <r>
          <rPr>
            <b/>
            <sz val="9"/>
            <rFont val="Segoe UI"/>
            <family val="0"/>
          </rPr>
          <t>N G:</t>
        </r>
        <r>
          <rPr>
            <sz val="9"/>
            <rFont val="Segoe UI"/>
            <family val="0"/>
          </rPr>
          <t xml:space="preserve">
280000+175200+2736776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09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01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01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01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09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09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04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<sst xmlns="http://schemas.openxmlformats.org/spreadsheetml/2006/main" count="2830" uniqueCount="1485">
  <si>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</si>
  <si>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</si>
  <si>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</si>
  <si>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</si>
  <si>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</si>
  <si>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</si>
  <si>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</si>
  <si>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</si>
  <si>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</si>
  <si>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</si>
  <si>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</si>
  <si>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</si>
  <si>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</si>
  <si>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</si>
  <si>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</si>
  <si>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</si>
  <si>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</si>
  <si>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</si>
  <si>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</si>
  <si>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</si>
  <si>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</si>
  <si>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</si>
  <si>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</si>
  <si>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дългосрочни заеми от други лица в страната (+)</t>
  </si>
  <si>
    <t>погашения по дългосрочни заеми от други лица в страната (-)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</si>
  <si>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</si>
  <si>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</si>
  <si>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</si>
  <si>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</si>
  <si>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</si>
  <si>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</si>
  <si>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</si>
  <si>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</si>
  <si>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</si>
  <si>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</si>
  <si>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</si>
  <si>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</si>
  <si>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</si>
  <si>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</si>
  <si>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</si>
  <si>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</si>
  <si>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</si>
  <si>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</si>
  <si>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</si>
  <si>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</si>
  <si>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</si>
  <si>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</si>
  <si>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</si>
  <si>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</si>
  <si>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</si>
  <si>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</si>
  <si>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</si>
  <si>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</si>
  <si>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</si>
  <si>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</si>
  <si>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</si>
  <si>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</si>
  <si>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</si>
  <si>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</si>
  <si>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</si>
  <si>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</si>
  <si>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</si>
  <si>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</si>
  <si>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</si>
  <si>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</si>
  <si>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</si>
  <si>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</si>
  <si>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</si>
  <si>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</si>
  <si>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</si>
  <si>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</si>
  <si>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</si>
  <si>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</si>
  <si>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</si>
  <si>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</si>
  <si>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</si>
  <si>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</si>
  <si>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</si>
  <si>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</si>
  <si>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</si>
  <si>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туристически данък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</si>
  <si>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</si>
  <si>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</si>
  <si>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</si>
  <si>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</si>
  <si>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</si>
  <si>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</si>
  <si>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</si>
  <si>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</si>
  <si>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</si>
  <si>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</si>
  <si>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</si>
  <si>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</si>
  <si>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</si>
  <si>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</si>
  <si>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</si>
  <si>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</si>
  <si>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</si>
  <si>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</si>
  <si>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</si>
  <si>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</si>
  <si>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</si>
  <si>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</si>
  <si>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</si>
  <si>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</si>
  <si>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</si>
  <si>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</si>
  <si>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</si>
  <si>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</si>
  <si>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</si>
  <si>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</si>
  <si>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</si>
  <si>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</si>
  <si>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</si>
  <si>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</si>
  <si>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</si>
  <si>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</si>
  <si>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</si>
  <si>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</si>
  <si>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</si>
  <si>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</si>
  <si>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</si>
  <si>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</si>
  <si>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</si>
  <si>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</si>
  <si>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</si>
  <si>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</si>
  <si>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</si>
  <si>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</si>
  <si>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</si>
  <si>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</si>
  <si>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</si>
  <si>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</si>
  <si>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</si>
  <si>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</si>
  <si>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</si>
  <si>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</si>
  <si>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</si>
  <si>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</si>
  <si>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</si>
  <si>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</si>
  <si>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бюджети (нето)</t>
  </si>
  <si>
    <t>Трансфери между бюджети и сметки за средствата от ЕС (нето)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</si>
  <si>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</si>
  <si>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</si>
  <si>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</si>
  <si>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</si>
  <si>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</si>
  <si>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</si>
  <si>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</si>
  <si>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</si>
  <si>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</si>
  <si>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</si>
  <si>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</si>
  <si>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</si>
  <si>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</si>
  <si>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</si>
  <si>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</si>
  <si>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</si>
  <si>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</si>
  <si>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</si>
  <si>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</si>
  <si>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</si>
  <si>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</si>
  <si>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</si>
  <si>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</si>
  <si>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</si>
  <si>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</si>
  <si>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</si>
  <si>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</si>
  <si>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</si>
  <si>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</si>
  <si>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</si>
  <si>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</si>
  <si>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</si>
  <si>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</si>
  <si>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</si>
  <si>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</si>
  <si>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</si>
  <si>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</si>
  <si>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</si>
  <si>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</si>
  <si>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</si>
  <si>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</si>
  <si>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</si>
  <si>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</si>
  <si>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</si>
  <si>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</si>
  <si>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</si>
  <si>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</si>
  <si>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</si>
  <si>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</si>
  <si>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</si>
  <si>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</si>
  <si>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</si>
  <si>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</si>
  <si>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</si>
  <si>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</si>
  <si>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</si>
  <si>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</si>
  <si>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</si>
  <si>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</si>
  <si>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</si>
  <si>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</si>
  <si>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</si>
  <si>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</si>
  <si>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</si>
  <si>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</si>
  <si>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</si>
  <si>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</si>
  <si>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</si>
  <si>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</si>
  <si>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</si>
  <si>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</si>
  <si>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</si>
  <si>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</si>
  <si>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</si>
  <si>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</si>
  <si>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</si>
  <si>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</si>
  <si>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</si>
  <si>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</si>
  <si>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</si>
  <si>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</si>
  <si>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</si>
  <si>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</si>
  <si>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</si>
  <si>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</si>
  <si>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</si>
  <si>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</si>
  <si>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</si>
  <si>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</si>
  <si>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</si>
  <si>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</si>
  <si>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</si>
  <si>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</si>
  <si>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</si>
  <si>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</si>
  <si>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</si>
  <si>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</si>
  <si>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</si>
  <si>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</si>
  <si>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</si>
  <si>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</si>
  <si>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</si>
  <si>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 xml:space="preserve">за периода от </t>
  </si>
  <si>
    <t>(в лева)</t>
  </si>
  <si>
    <t>под-§§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</si>
  <si>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</si>
  <si>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</si>
  <si>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</si>
  <si>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</si>
  <si>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</si>
  <si>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</si>
  <si>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</si>
  <si>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</si>
  <si>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</si>
  <si>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</si>
  <si>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</si>
  <si>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</si>
  <si>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</si>
  <si>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</si>
  <si>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</si>
  <si>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</si>
  <si>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</si>
  <si>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</si>
  <si>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</si>
  <si>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</si>
  <si>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</si>
  <si>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</si>
  <si>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</si>
  <si>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</si>
  <si>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</si>
  <si>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</si>
  <si>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</si>
  <si>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</si>
  <si>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</si>
  <si>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</si>
  <si>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</si>
  <si>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334 Повишаване на квалификацията</t>
  </si>
  <si>
    <t>336 Столове</t>
  </si>
  <si>
    <t>341 Академии, университети и висши училища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</si>
  <si>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</si>
  <si>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</si>
  <si>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</si>
  <si>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</si>
  <si>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</si>
  <si>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</si>
  <si>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</si>
  <si>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</si>
  <si>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</si>
  <si>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</si>
  <si>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</si>
  <si>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</si>
  <si>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</si>
  <si>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</si>
  <si>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</si>
  <si>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</si>
  <si>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</si>
  <si>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</si>
  <si>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</si>
  <si>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</si>
  <si>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</si>
  <si>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</si>
  <si>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</si>
  <si>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</si>
  <si>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</si>
  <si>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</si>
  <si>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</si>
  <si>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</si>
  <si>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</si>
  <si>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</si>
  <si>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</si>
  <si>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</si>
  <si>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</si>
  <si>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</si>
  <si>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</si>
  <si>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</si>
  <si>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</si>
  <si>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</si>
  <si>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</si>
  <si>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</si>
  <si>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</si>
  <si>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</si>
  <si>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</si>
  <si>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</si>
  <si>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</si>
  <si>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</si>
  <si>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</si>
  <si>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</si>
  <si>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</si>
  <si>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</si>
  <si>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</si>
  <si>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</si>
  <si>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</si>
  <si>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</si>
  <si>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</si>
  <si>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</si>
  <si>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</si>
  <si>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</si>
  <si>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</si>
  <si>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</si>
  <si>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</si>
  <si>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</si>
  <si>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</si>
  <si>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</si>
  <si>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</si>
  <si>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</si>
  <si>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</si>
  <si>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</si>
  <si>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</si>
  <si>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</si>
  <si>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</si>
  <si>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</si>
  <si>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</si>
  <si>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</si>
  <si>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</si>
  <si>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</si>
  <si>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</si>
  <si>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</si>
  <si>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</si>
  <si>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</si>
  <si>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</si>
  <si>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</si>
  <si>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</si>
  <si>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</si>
  <si>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</si>
  <si>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</si>
  <si>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</si>
  <si>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</si>
  <si>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</si>
  <si>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</si>
  <si>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</si>
  <si>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</si>
  <si>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</si>
  <si>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</si>
  <si>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</si>
  <si>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</si>
  <si>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</si>
  <si>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</si>
  <si>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</si>
  <si>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</si>
  <si>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</si>
  <si>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</si>
  <si>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</si>
  <si>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</si>
  <si>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</si>
  <si>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</si>
  <si>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</si>
  <si>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</si>
  <si>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</si>
  <si>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</si>
  <si>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</si>
  <si>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</si>
  <si>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</si>
  <si>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</si>
  <si>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</si>
  <si>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</si>
  <si>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</si>
  <si>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</si>
  <si>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</si>
  <si>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</si>
  <si>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</si>
  <si>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</si>
  <si>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</si>
  <si>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</si>
  <si>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</si>
  <si>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</si>
  <si>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</si>
  <si>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</si>
  <si>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</si>
  <si>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</si>
  <si>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</si>
  <si>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трансфери между бюджети - получени трансфери (+)</t>
  </si>
  <si>
    <t>трансфери между бюджети - предоставени трансфери (-)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</si>
  <si>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</si>
  <si>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</si>
  <si>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</si>
  <si>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</si>
  <si>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</si>
  <si>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</si>
  <si>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</si>
  <si>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</si>
  <si>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</si>
  <si>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</si>
  <si>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</si>
  <si>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</si>
  <si>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</si>
  <si>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</si>
  <si>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</si>
  <si>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постъпления от продажба на нематериални дълготрайни активи</t>
  </si>
  <si>
    <t>постъпления от продажба на земя</t>
  </si>
  <si>
    <t>99-99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</si>
  <si>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</si>
  <si>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</si>
  <si>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</si>
  <si>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</si>
  <si>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</si>
  <si>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</si>
  <si>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</si>
  <si>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</si>
  <si>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</si>
  <si>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</si>
  <si>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</si>
  <si>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</si>
  <si>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</si>
  <si>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</si>
  <si>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</si>
  <si>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</si>
  <si>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</si>
  <si>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</si>
  <si>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</si>
  <si>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</si>
  <si>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</si>
  <si>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</si>
  <si>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</si>
  <si>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</si>
  <si>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</si>
  <si>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</si>
  <si>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</si>
  <si>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</si>
  <si>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</si>
  <si>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</si>
  <si>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</si>
  <si>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</si>
  <si>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такса ангажимент по заеми</t>
  </si>
  <si>
    <t>дофинансиране</t>
  </si>
  <si>
    <t>държавни дейности</t>
  </si>
  <si>
    <t>местни дейности</t>
  </si>
  <si>
    <t>до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</si>
  <si>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</si>
  <si>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</si>
  <si>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</si>
  <si>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</si>
  <si>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</si>
  <si>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</si>
  <si>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</si>
  <si>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</si>
  <si>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</si>
  <si>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</si>
  <si>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</si>
  <si>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</si>
  <si>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</si>
  <si>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</si>
  <si>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</si>
  <si>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III-ІV. ТРАНСФЕРИ И ВРЕМЕННИ БЕЗЛИХВЕНИ ЗАЕМИ - РЕКАПИТУЛАЦИЯ</t>
  </si>
  <si>
    <t xml:space="preserve">  ІІІ. ТРАНСФЕРИ</t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</si>
  <si>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</si>
  <si>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</si>
  <si>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III. ВСИЧКО ТРАНСФЕРИ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</si>
  <si>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</si>
  <si>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</si>
  <si>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</si>
  <si>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</si>
  <si>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VI. ВСИЧКО ОПЕРАЦИИ С ФИНАНСОВИ АКТИВИ И ПАСИВИ</t>
  </si>
  <si>
    <t>ОТЧЕТ                                    ОБЩО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</si>
  <si>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</si>
  <si>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</si>
  <si>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</si>
  <si>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</si>
  <si>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</si>
  <si>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</si>
  <si>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</si>
  <si>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</si>
  <si>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</si>
  <si>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</si>
  <si>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</si>
  <si>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</si>
  <si>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</si>
  <si>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</si>
  <si>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</si>
  <si>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</si>
  <si>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</si>
  <si>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</si>
  <si>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</si>
  <si>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</si>
  <si>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</si>
  <si>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</si>
  <si>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</si>
  <si>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</si>
  <si>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</si>
  <si>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</si>
  <si>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</si>
  <si>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</si>
  <si>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</si>
  <si>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</si>
  <si>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</si>
  <si>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</si>
  <si>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</si>
  <si>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</si>
  <si>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</si>
  <si>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</si>
  <si>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</si>
  <si>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</si>
  <si>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</si>
  <si>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</si>
  <si>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</si>
  <si>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</si>
  <si>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</si>
  <si>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</si>
  <si>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</si>
  <si>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</si>
  <si>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</si>
  <si>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</si>
  <si>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</si>
  <si>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</si>
  <si>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</si>
  <si>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</si>
  <si>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</si>
  <si>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</si>
  <si>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</si>
  <si>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</si>
  <si>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</si>
  <si>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</si>
  <si>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</si>
  <si>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</si>
  <si>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</si>
  <si>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</si>
  <si>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</si>
  <si>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</si>
  <si>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</si>
  <si>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</si>
  <si>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</si>
  <si>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</si>
  <si>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</si>
  <si>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</si>
  <si>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</si>
  <si>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</si>
  <si>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</si>
  <si>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</si>
  <si>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</si>
  <si>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</si>
  <si>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</si>
  <si>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</si>
  <si>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</si>
  <si>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</si>
  <si>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</si>
  <si>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</si>
  <si>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</si>
  <si>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</si>
  <si>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</si>
  <si>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</si>
  <si>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</si>
  <si>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</si>
  <si>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</si>
  <si>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</si>
  <si>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</si>
  <si>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</si>
  <si>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</si>
  <si>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</si>
  <si>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</si>
  <si>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</si>
  <si>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</si>
  <si>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</si>
  <si>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</si>
  <si>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</si>
  <si>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</si>
  <si>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</si>
  <si>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</si>
  <si>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</si>
  <si>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</si>
  <si>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</si>
  <si>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</si>
  <si>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</si>
  <si>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</si>
  <si>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</si>
  <si>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</si>
  <si>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</si>
  <si>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</si>
  <si>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</si>
  <si>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</si>
  <si>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</si>
  <si>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</si>
  <si>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</si>
  <si>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</si>
  <si>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</si>
  <si>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</si>
  <si>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</si>
  <si>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</si>
  <si>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</si>
  <si>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</si>
  <si>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</si>
  <si>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</si>
  <si>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</si>
  <si>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</si>
  <si>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</si>
  <si>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</si>
  <si>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</si>
  <si>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</si>
  <si>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</si>
  <si>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</si>
  <si>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</si>
  <si>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</si>
  <si>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</si>
  <si>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</si>
  <si>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</si>
  <si>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</si>
  <si>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</si>
  <si>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</si>
  <si>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</si>
  <si>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</si>
  <si>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</si>
  <si>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</si>
  <si>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</si>
  <si>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</si>
  <si>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</si>
  <si>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</si>
  <si>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</si>
  <si>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</si>
  <si>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</si>
  <si>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</si>
  <si>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</si>
  <si>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</si>
  <si>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</si>
  <si>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</si>
  <si>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</si>
  <si>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</si>
  <si>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</si>
  <si>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</si>
  <si>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</si>
  <si>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</si>
  <si>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</si>
  <si>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</si>
  <si>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</si>
  <si>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</si>
  <si>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</si>
  <si>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</si>
  <si>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</si>
  <si>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</si>
  <si>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</si>
  <si>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</si>
  <si>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</si>
  <si>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</si>
  <si>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</si>
  <si>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</si>
  <si>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</si>
  <si>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</si>
  <si>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</si>
  <si>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</si>
  <si>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</si>
  <si>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</si>
  <si>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</si>
  <si>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</si>
  <si>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</si>
  <si>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</si>
  <si>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</si>
  <si>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</si>
  <si>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</si>
  <si>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</si>
  <si>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</si>
  <si>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</si>
  <si>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</si>
  <si>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</si>
  <si>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</si>
  <si>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</si>
  <si>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</si>
  <si>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</si>
  <si>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</si>
  <si>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</si>
  <si>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</si>
  <si>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</si>
  <si>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</si>
  <si>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</si>
  <si>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</si>
  <si>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</si>
  <si>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</si>
  <si>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</si>
  <si>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</si>
  <si>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</si>
  <si>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</si>
  <si>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</si>
  <si>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</si>
  <si>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</si>
  <si>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</si>
  <si>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</si>
  <si>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</si>
  <si>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</si>
  <si>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</si>
  <si>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</si>
  <si>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</si>
  <si>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</si>
  <si>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</si>
  <si>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</si>
  <si>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</si>
  <si>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</si>
  <si>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</si>
  <si>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</si>
  <si>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</si>
  <si>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</si>
  <si>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</si>
  <si>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</si>
  <si>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</si>
  <si>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</si>
  <si>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</si>
  <si>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</si>
  <si>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</si>
  <si>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</si>
  <si>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</si>
  <si>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</si>
  <si>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</si>
  <si>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</si>
  <si>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</si>
  <si>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</si>
  <si>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</si>
  <si>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</si>
  <si>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</si>
  <si>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</si>
  <si>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</si>
  <si>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</si>
  <si>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</si>
  <si>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</si>
  <si>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</si>
  <si>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</si>
  <si>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</si>
  <si>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</si>
  <si>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</si>
  <si>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</si>
  <si>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</si>
  <si>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</si>
  <si>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</si>
  <si>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</si>
  <si>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</si>
  <si>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</si>
  <si>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</si>
  <si>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</si>
  <si>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</si>
  <si>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</si>
  <si>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</si>
  <si>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</si>
  <si>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</si>
  <si>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</si>
  <si>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</si>
  <si>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</si>
  <si>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</si>
  <si>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</si>
  <si>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</si>
  <si>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</si>
  <si>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</si>
  <si>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</si>
  <si>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</si>
  <si>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</si>
  <si>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</si>
  <si>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</si>
  <si>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</si>
  <si>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</si>
  <si>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</si>
  <si>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</si>
  <si>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</si>
  <si>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</si>
  <si>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</si>
  <si>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</si>
  <si>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</si>
  <si>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</si>
  <si>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</si>
  <si>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</si>
  <si>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</si>
  <si>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</si>
  <si>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</si>
  <si>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</si>
  <si>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</si>
  <si>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</si>
  <si>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</si>
  <si>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</si>
  <si>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</si>
  <si>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</si>
  <si>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</si>
  <si>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</si>
  <si>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</si>
  <si>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</si>
  <si>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</si>
  <si>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</si>
  <si>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</si>
  <si>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</si>
  <si>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</si>
  <si>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</si>
  <si>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</si>
  <si>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</si>
  <si>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</si>
  <si>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</si>
  <si>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</si>
  <si>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</si>
  <si>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</si>
  <si>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</si>
  <si>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</si>
  <si>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</si>
  <si>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</si>
  <si>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</si>
  <si>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</si>
  <si>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</si>
  <si>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</si>
  <si>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</si>
  <si>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</si>
  <si>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</si>
  <si>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</si>
  <si>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</si>
  <si>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</si>
  <si>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</si>
  <si>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</si>
  <si>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</si>
  <si>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</si>
  <si>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</si>
  <si>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</si>
  <si>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</si>
  <si>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</si>
  <si>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</si>
  <si>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</si>
  <si>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</si>
  <si>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</si>
  <si>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</si>
  <si>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</si>
  <si>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</si>
  <si>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</si>
  <si>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</si>
  <si>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</si>
  <si>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</si>
  <si>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</si>
  <si>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</si>
  <si>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</si>
  <si>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</si>
  <si>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</si>
  <si>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</si>
  <si>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</si>
  <si>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</si>
  <si>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</si>
  <si>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</si>
  <si>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</si>
  <si>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</si>
  <si>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</si>
  <si>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</si>
  <si>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</si>
  <si>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</si>
  <si>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</si>
  <si>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</si>
  <si>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</si>
  <si>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</si>
  <si>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</si>
  <si>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</si>
  <si>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</si>
  <si>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</si>
  <si>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</si>
  <si>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</si>
  <si>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</si>
  <si>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</si>
  <si>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</si>
  <si>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</si>
  <si>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</si>
  <si>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</si>
  <si>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</si>
  <si>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</si>
  <si>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</si>
  <si>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</si>
  <si>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</si>
  <si>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</si>
  <si>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</si>
  <si>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</si>
  <si>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</si>
  <si>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</si>
  <si>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</si>
  <si>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</si>
  <si>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</si>
  <si>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</si>
  <si>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</si>
  <si>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</si>
  <si>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</si>
  <si>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</si>
  <si>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</si>
  <si>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</si>
  <si>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</si>
  <si>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</si>
  <si>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</si>
  <si>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</si>
  <si>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</si>
  <si>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</si>
  <si>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</si>
  <si>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</si>
  <si>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</si>
  <si>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</si>
  <si>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</si>
  <si>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</si>
  <si>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</si>
  <si>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</si>
  <si>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</si>
  <si>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</si>
  <si>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</si>
  <si>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</si>
  <si>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</si>
  <si>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</si>
  <si>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</si>
  <si>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</si>
  <si>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</si>
  <si>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</si>
  <si>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</si>
  <si>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</si>
  <si>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</si>
  <si>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</si>
  <si>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</si>
  <si>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</si>
  <si>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</si>
  <si>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</si>
  <si>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</si>
  <si>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</si>
  <si>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</si>
  <si>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</si>
  <si>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</si>
  <si>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</si>
  <si>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</si>
  <si>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</si>
  <si>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</si>
  <si>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</si>
  <si>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</si>
  <si>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</si>
  <si>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</si>
  <si>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</si>
  <si>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</si>
  <si>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</si>
  <si>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</si>
  <si>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</si>
  <si>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</si>
  <si>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</si>
  <si>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</si>
  <si>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</si>
  <si>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</si>
  <si>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</si>
  <si>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</si>
  <si>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</si>
  <si>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</si>
  <si>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</si>
  <si>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</si>
  <si>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</si>
  <si>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</si>
  <si>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</si>
  <si>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</si>
  <si>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</si>
  <si>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</si>
  <si>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</si>
  <si>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</si>
  <si>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</si>
  <si>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</si>
  <si>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</si>
  <si>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</si>
  <si>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</si>
  <si>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</si>
  <si>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</si>
  <si>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</si>
  <si>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</si>
  <si>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</si>
  <si>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</si>
  <si>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</si>
  <si>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</si>
  <si>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</si>
  <si>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</si>
  <si>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</si>
  <si>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</si>
  <si>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</si>
  <si>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</si>
  <si>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</si>
  <si>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</si>
  <si>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</si>
  <si>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</si>
  <si>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</si>
  <si>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</si>
  <si>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</si>
  <si>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</si>
  <si>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</si>
  <si>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</si>
  <si>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</si>
  <si>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</si>
  <si>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</si>
  <si>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</si>
  <si>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</si>
  <si>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</si>
  <si>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</si>
  <si>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</si>
  <si>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</si>
  <si>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</si>
  <si>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</si>
  <si>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</si>
  <si>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</si>
  <si>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</si>
  <si>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</si>
  <si>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</si>
  <si>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</si>
  <si>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</si>
  <si>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</si>
  <si>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</si>
  <si>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</si>
  <si>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</si>
  <si>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</si>
  <si>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</si>
  <si>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</si>
  <si>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</si>
  <si>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</si>
  <si>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</si>
  <si>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</si>
  <si>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</si>
  <si>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</si>
  <si>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</si>
  <si>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</si>
  <si>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</si>
  <si>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</si>
  <si>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</si>
  <si>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</si>
  <si>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</si>
  <si>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</si>
  <si>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</si>
  <si>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</si>
  <si>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</si>
  <si>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</si>
  <si>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</si>
  <si>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</si>
  <si>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</si>
  <si>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</si>
  <si>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</si>
  <si>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</si>
  <si>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</si>
  <si>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</si>
  <si>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</si>
  <si>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</si>
  <si>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</si>
  <si>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</si>
  <si>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</si>
  <si>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</si>
  <si>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</si>
  <si>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</si>
  <si>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</si>
  <si>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</si>
  <si>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</si>
  <si>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</si>
  <si>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</si>
  <si>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</si>
  <si>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</si>
  <si>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</si>
  <si>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</si>
  <si>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</si>
  <si>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</si>
  <si>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</si>
  <si>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</si>
  <si>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</si>
  <si>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</si>
  <si>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</si>
  <si>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</si>
  <si>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</si>
  <si>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</si>
  <si>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</si>
  <si>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</si>
  <si>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</si>
  <si>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</si>
  <si>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</si>
  <si>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</si>
  <si>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</si>
  <si>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</si>
  <si>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</si>
  <si>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</si>
  <si>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</si>
  <si>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</si>
  <si>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</si>
  <si>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</si>
  <si>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</si>
  <si>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</si>
  <si>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</si>
  <si>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</si>
  <si>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</si>
  <si>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</si>
  <si>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</si>
  <si>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</si>
  <si>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</si>
  <si>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</si>
  <si>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</si>
  <si>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</si>
  <si>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</si>
  <si>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</si>
  <si>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</si>
  <si>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</si>
  <si>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</si>
  <si>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</si>
  <si>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</si>
  <si>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</si>
  <si>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</si>
  <si>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</si>
  <si>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</si>
  <si>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</si>
  <si>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</si>
  <si>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</si>
  <si>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</si>
  <si>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</si>
  <si>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</si>
  <si>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</si>
  <si>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</si>
  <si>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</si>
  <si>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</si>
  <si>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</si>
  <si>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</si>
  <si>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</si>
  <si>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</si>
  <si>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</si>
  <si>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</si>
  <si>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</si>
  <si>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</si>
  <si>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</si>
  <si>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</si>
  <si>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</si>
  <si>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</si>
  <si>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</si>
  <si>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</si>
  <si>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</si>
  <si>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</si>
  <si>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</si>
  <si>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</si>
  <si>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</si>
  <si>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</si>
  <si>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</si>
  <si>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</si>
  <si>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</si>
  <si>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</si>
  <si>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</si>
  <si>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</si>
  <si>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</si>
  <si>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</si>
  <si>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</si>
  <si>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</si>
  <si>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</si>
  <si>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</si>
  <si>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</si>
  <si>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</si>
  <si>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</si>
  <si>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</si>
  <si>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</si>
  <si>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</si>
  <si>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</si>
  <si>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</si>
  <si>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</si>
  <si>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</si>
  <si>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</si>
  <si>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</si>
  <si>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</si>
  <si>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</si>
  <si>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</si>
  <si>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</si>
  <si>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</si>
  <si>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</si>
  <si>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</si>
  <si>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</si>
  <si>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</si>
  <si>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</si>
  <si>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</si>
  <si>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</si>
  <si>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</si>
  <si>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</si>
  <si>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</si>
  <si>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</si>
  <si>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</si>
  <si>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</si>
  <si>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</si>
  <si>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</si>
  <si>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</si>
  <si>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</si>
  <si>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</si>
  <si>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</si>
  <si>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</si>
  <si>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</si>
  <si>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</si>
  <si>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</si>
  <si>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</si>
  <si>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</si>
  <si>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</si>
  <si>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</si>
  <si>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</si>
  <si>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</si>
  <si>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</si>
  <si>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</si>
  <si>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</si>
  <si>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</si>
  <si>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</si>
  <si>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</si>
  <si>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</si>
  <si>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</si>
  <si>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</si>
  <si>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</si>
  <si>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</si>
  <si>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</si>
  <si>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</si>
  <si>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</si>
  <si>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</si>
  <si>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</si>
  <si>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Платени лихви по финансов лизинг и търговски кредит</t>
  </si>
  <si>
    <t>Предоставена възмездна финансова помощ (нето)</t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</si>
  <si>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</si>
  <si>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</si>
  <si>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</si>
  <si>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</si>
  <si>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</si>
  <si>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</si>
  <si>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</si>
  <si>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</si>
  <si>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</si>
  <si>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</si>
  <si>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</si>
  <si>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</si>
  <si>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</si>
  <si>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</si>
  <si>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</si>
  <si>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</si>
  <si>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</si>
  <si>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</si>
  <si>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</si>
  <si>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</si>
  <si>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</si>
  <si>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</si>
  <si>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</si>
  <si>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</si>
  <si>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562 Асистенти за лична помощ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</si>
  <si>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</si>
  <si>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</si>
  <si>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</si>
  <si>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патентен данък и данък върху таксиметров превоз на пътници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</si>
  <si>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</si>
  <si>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</si>
  <si>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</si>
  <si>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</si>
  <si>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</si>
  <si>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</si>
  <si>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</si>
  <si>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</si>
  <si>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</si>
  <si>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</si>
  <si>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</si>
  <si>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</si>
  <si>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</si>
  <si>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</si>
  <si>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</si>
  <si>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</si>
  <si>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</si>
  <si>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</si>
  <si>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</si>
  <si>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</si>
  <si>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</si>
  <si>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</si>
  <si>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</si>
  <si>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</si>
  <si>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</si>
  <si>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</si>
  <si>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</si>
  <si>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</si>
  <si>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</si>
  <si>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</si>
  <si>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</si>
  <si>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</si>
  <si>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</si>
  <si>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</si>
  <si>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</si>
  <si>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</si>
  <si>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</si>
  <si>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</si>
  <si>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</si>
  <si>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</si>
  <si>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</si>
  <si>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</si>
  <si>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</si>
  <si>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</si>
  <si>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</si>
  <si>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</si>
  <si>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</si>
  <si>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</si>
  <si>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</si>
  <si>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</si>
  <si>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</si>
  <si>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</si>
  <si>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</si>
  <si>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</si>
  <si>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</si>
  <si>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</si>
  <si>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</si>
  <si>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</si>
  <si>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</si>
  <si>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</si>
  <si>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</si>
  <si>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</si>
  <si>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</si>
  <si>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</si>
  <si>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</si>
  <si>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</si>
  <si>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</si>
  <si>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</si>
  <si>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</si>
  <si>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</si>
  <si>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</si>
  <si>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b7104</t>
  </si>
  <si>
    <t>държавни дейности -ОТЧЕТ</t>
  </si>
  <si>
    <t>местни дейности - ОТЧЕТ</t>
  </si>
  <si>
    <t>дофинансиране - ОТЧЕТ</t>
  </si>
  <si>
    <t xml:space="preserve">                Общо</t>
  </si>
  <si>
    <t>ВСИЧКО  БЮДЖЕТ 2023</t>
  </si>
  <si>
    <t>НАИМЕНОВАНИЕ                     НА ПАРАГРАФИТЕ                                И ПОДПАРАГРАФИТЕ</t>
  </si>
  <si>
    <t xml:space="preserve"> 01-00 Данък върху доходите на физически лица:</t>
  </si>
  <si>
    <t>13-00 Имуществени и други местни данъци :</t>
  </si>
  <si>
    <t>20-00 Други данъци</t>
  </si>
  <si>
    <t>24-00 Приходи и доходи от собственост</t>
  </si>
  <si>
    <t>27-00 Общински такси</t>
  </si>
  <si>
    <t>28-00 Глоби, санкции и наказателни лихви</t>
  </si>
  <si>
    <t>36-00 Други приходи</t>
  </si>
  <si>
    <t xml:space="preserve">37-00 Внесени ДДС и други данъци върху продажбите </t>
  </si>
  <si>
    <t>45-00 Помощи и дарения от страната</t>
  </si>
  <si>
    <t xml:space="preserve">ВСИЧКО </t>
  </si>
  <si>
    <t>ВСИЧКО ПРИХОД</t>
  </si>
  <si>
    <t xml:space="preserve">местни дейности </t>
  </si>
  <si>
    <t xml:space="preserve">дофинансиране </t>
  </si>
  <si>
    <t xml:space="preserve">                                  ОБЩО</t>
  </si>
  <si>
    <t>текущремонт</t>
  </si>
  <si>
    <t>52-05</t>
  </si>
  <si>
    <t>придобиване на стопански инвентар</t>
  </si>
  <si>
    <t>Преходен остатък</t>
  </si>
  <si>
    <t>ФУНКЦИЯ 5 СОЦИАЛНО ОСИГУРЯВАНЕ, ПОДПОМАГАНЕ И ГРИЖИ</t>
  </si>
  <si>
    <t>ФУНКЦИЯ 1 ОБЩИ ДЪРЖАВНИ СЛУЖБИ</t>
  </si>
  <si>
    <t>ФУНКЦИЯ 2 ОТБРАНА И СИГУРНОСТ</t>
  </si>
  <si>
    <t>ФУНКЦИЯ 3 ОБРАЗОВАНИЕ</t>
  </si>
  <si>
    <t>ФУНКЦИЯ 4 ЗДРАВЕОПАЗВАНЕ</t>
  </si>
  <si>
    <t>ФУНКЦИЯ 7 КУЛТУРА,СПОРТ, ПОЧИВНИ ДЕЙНОСТИ И РЕЛИГИОЗНИ ДЕЙНОСТИ</t>
  </si>
  <si>
    <t>Основен ремонт на дълготрайни материални активи  ПО ОТ 2022</t>
  </si>
  <si>
    <t>Основен ремонт на дълготрайни материални активи ПО ОТ 2022</t>
  </si>
  <si>
    <t>текущ ремонт по от 2022</t>
  </si>
  <si>
    <t>за текуща дейност ПО ОТ 2022</t>
  </si>
  <si>
    <t>придобиване на транспортни средства ПО ОТ 2022</t>
  </si>
  <si>
    <t>ВСИЧКО РАЗХОД</t>
  </si>
  <si>
    <t>Основен ремонт на дълготрайни материални активи  ЦКР 2023</t>
  </si>
  <si>
    <t>53-00</t>
  </si>
  <si>
    <t>53-09</t>
  </si>
  <si>
    <t>придобиване на други нематериални дълготрайни активи</t>
  </si>
  <si>
    <t>52-03</t>
  </si>
  <si>
    <t>придобиване на друго оборудване, машини и съоръжения</t>
  </si>
  <si>
    <t>придобиване на друго оборудване, машини и съоръжения СОБСТВ.ПРИХ.</t>
  </si>
  <si>
    <t>Основен ремонт на дълготрайни материални активи СОБСТВ.</t>
  </si>
  <si>
    <t>изграждане на инфраструктурни обекти</t>
  </si>
  <si>
    <r>
      <t xml:space="preserve">данък върху </t>
    </r>
    <r>
      <rPr>
        <b/>
        <i/>
        <sz val="12"/>
        <rFont val="Times New Roman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</si>
  <si>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</si>
  <si>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"/>
        <family val="1"/>
      </rPr>
      <t>дарения и възмезден начин</t>
    </r>
  </si>
  <si>
    <r>
      <t xml:space="preserve">нетни приходи от продажби на </t>
    </r>
    <r>
      <rPr>
        <b/>
        <i/>
        <sz val="12"/>
        <rFont val="Times New Roman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</si>
  <si>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</si>
  <si>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"/>
        <family val="1"/>
      </rPr>
      <t>наеми на земя</t>
    </r>
  </si>
  <si>
    <r>
      <t xml:space="preserve">за ползване на </t>
    </r>
    <r>
      <rPr>
        <b/>
        <i/>
        <sz val="12"/>
        <rFont val="Times New Roman"/>
        <family val="1"/>
      </rPr>
      <t>детски кухни</t>
    </r>
  </si>
  <si>
    <r>
      <t xml:space="preserve">за ползване на </t>
    </r>
    <r>
      <rPr>
        <b/>
        <i/>
        <sz val="12"/>
        <rFont val="Times New Roman"/>
        <family val="1"/>
      </rPr>
      <t>пазари</t>
    </r>
    <r>
      <rPr>
        <sz val="12"/>
        <rFont val="Times New Roman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</si>
  <si>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"/>
        <family val="1"/>
      </rPr>
      <t>битови отпадъци</t>
    </r>
  </si>
  <si>
    <r>
      <t xml:space="preserve">за ползване на </t>
    </r>
    <r>
      <rPr>
        <b/>
        <i/>
        <sz val="12"/>
        <rFont val="Times New Roman"/>
        <family val="1"/>
      </rPr>
      <t xml:space="preserve">общежития </t>
    </r>
    <r>
      <rPr>
        <sz val="12"/>
        <rFont val="Times New Roman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</si>
  <si>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"/>
        <family val="1"/>
      </rPr>
      <t>технически услуги</t>
    </r>
  </si>
  <si>
    <r>
      <t xml:space="preserve">за </t>
    </r>
    <r>
      <rPr>
        <b/>
        <i/>
        <sz val="12"/>
        <rFont val="Times New Roman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</si>
  <si>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"/>
        <family val="1"/>
      </rPr>
      <t>откупуване на гробни места</t>
    </r>
  </si>
  <si>
    <r>
      <t>за</t>
    </r>
    <r>
      <rPr>
        <b/>
        <i/>
        <sz val="12"/>
        <rFont val="Times New Roman"/>
        <family val="1"/>
      </rPr>
      <t xml:space="preserve"> притежаване на куче</t>
    </r>
  </si>
  <si>
    <r>
      <t>други</t>
    </r>
    <r>
      <rPr>
        <sz val="12"/>
        <rFont val="Times New Roman"/>
        <family val="1"/>
      </rPr>
      <t xml:space="preserve"> общински такси</t>
    </r>
  </si>
  <si>
    <r>
      <t>глоби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</si>
  <si>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"/>
        <family val="1"/>
      </rPr>
      <t xml:space="preserve"> от валутни операции (нето) (+/-)</t>
    </r>
  </si>
  <si>
    <r>
      <t>други</t>
    </r>
    <r>
      <rPr>
        <sz val="12"/>
        <rFont val="Times New Roman"/>
        <family val="1"/>
      </rPr>
      <t xml:space="preserve"> неданъчни приходи</t>
    </r>
  </si>
  <si>
    <r>
      <t xml:space="preserve">внесен </t>
    </r>
    <r>
      <rPr>
        <b/>
        <i/>
        <sz val="12"/>
        <rFont val="Times New Roman"/>
        <family val="1"/>
      </rPr>
      <t>ДДС</t>
    </r>
    <r>
      <rPr>
        <sz val="12"/>
        <rFont val="Times New Roman"/>
        <family val="1"/>
      </rPr>
      <t xml:space="preserve"> (-)</t>
    </r>
  </si>
  <si>
    <r>
      <t xml:space="preserve">внесен </t>
    </r>
    <r>
      <rPr>
        <i/>
        <sz val="12"/>
        <rFont val="Times New Roman"/>
        <family val="1"/>
      </rPr>
      <t>данък върху приходите от стопанска дейност</t>
    </r>
    <r>
      <rPr>
        <sz val="12"/>
        <rFont val="Times New Roman"/>
        <family val="1"/>
      </rPr>
      <t xml:space="preserve"> на бюджетните предприятия (-)</t>
    </r>
  </si>
  <si>
    <r>
      <t xml:space="preserve">постъпления от продажба на </t>
    </r>
    <r>
      <rPr>
        <b/>
        <i/>
        <sz val="12"/>
        <rFont val="Times New Roman"/>
        <family val="1"/>
      </rPr>
      <t>сгради</t>
    </r>
  </si>
  <si>
    <r>
      <t>текущи</t>
    </r>
    <r>
      <rPr>
        <sz val="12"/>
        <rFont val="Times New Roman"/>
        <family val="1"/>
      </rPr>
      <t xml:space="preserve"> помощи и дарения </t>
    </r>
    <r>
      <rPr>
        <b/>
        <i/>
        <sz val="12"/>
        <rFont val="Times New Roman"/>
        <family val="1"/>
      </rPr>
      <t>от страната</t>
    </r>
  </si>
  <si>
    <r>
      <t>предоставени</t>
    </r>
    <r>
      <rPr>
        <sz val="12"/>
        <rFont val="Times New Roman"/>
        <family val="1"/>
      </rPr>
      <t xml:space="preserve"> средства по възмездна финансова помощ (-)</t>
    </r>
  </si>
  <si>
    <r>
      <t xml:space="preserve">получени дългосрочни заеми </t>
    </r>
    <r>
      <rPr>
        <sz val="12"/>
        <rFont val="Times New Roman"/>
        <family val="1"/>
      </rPr>
      <t>от банки в страната (+)</t>
    </r>
  </si>
  <si>
    <r>
      <t xml:space="preserve">погашения </t>
    </r>
    <r>
      <rPr>
        <sz val="12"/>
        <rFont val="Times New Roman"/>
        <family val="1"/>
      </rPr>
      <t>по</t>
    </r>
    <r>
      <rPr>
        <b/>
        <i/>
        <sz val="12"/>
        <rFont val="Times New Roman"/>
        <family val="1"/>
      </rPr>
      <t xml:space="preserve"> дългосрочни заеми </t>
    </r>
    <r>
      <rPr>
        <sz val="12"/>
        <rFont val="Times New Roman"/>
        <family val="1"/>
      </rPr>
      <t>от банки в страната (-)</t>
    </r>
  </si>
  <si>
    <r>
      <t>остатък</t>
    </r>
    <r>
      <rPr>
        <sz val="12"/>
        <rFont val="Times New Roman"/>
        <family val="1"/>
      </rPr>
      <t xml:space="preserve"> 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левове </t>
    </r>
    <r>
      <rPr>
        <b/>
        <sz val="12"/>
        <rFont val="Times New Roman"/>
        <family val="1"/>
      </rPr>
      <t>по сметки</t>
    </r>
    <r>
      <rPr>
        <sz val="12"/>
        <rFont val="Times New Roman"/>
        <family val="1"/>
      </rPr>
      <t xml:space="preserve"> от</t>
    </r>
    <r>
      <rPr>
        <b/>
        <i/>
        <sz val="12"/>
        <rFont val="Times New Roman"/>
        <family val="1"/>
      </rPr>
      <t xml:space="preserve"> предходния период</t>
    </r>
    <r>
      <rPr>
        <sz val="12"/>
        <rFont val="Times New Roman"/>
        <family val="1"/>
      </rPr>
      <t xml:space="preserve"> (+)</t>
    </r>
  </si>
  <si>
    <r>
      <t>остатък</t>
    </r>
    <r>
      <rPr>
        <sz val="12"/>
        <rFont val="Times New Roman"/>
        <family val="1"/>
      </rPr>
      <t xml:space="preserve"> в левова равностойност </t>
    </r>
    <r>
      <rPr>
        <b/>
        <sz val="12"/>
        <rFont val="Times New Roman"/>
        <family val="1"/>
      </rPr>
      <t>по валутни сметки</t>
    </r>
    <r>
      <rPr>
        <sz val="12"/>
        <rFont val="Times New Roman"/>
        <family val="1"/>
      </rPr>
      <t xml:space="preserve"> от</t>
    </r>
    <r>
      <rPr>
        <b/>
        <i/>
        <sz val="12"/>
        <rFont val="Times New Roman"/>
        <family val="1"/>
      </rPr>
      <t xml:space="preserve"> предходния период</t>
    </r>
    <r>
      <rPr>
        <sz val="12"/>
        <rFont val="Times New Roman"/>
        <family val="1"/>
      </rPr>
      <t xml:space="preserve"> (+)</t>
    </r>
  </si>
  <si>
    <r>
      <t>наличност</t>
    </r>
    <r>
      <rPr>
        <sz val="12"/>
        <rFont val="Times New Roman"/>
        <family val="1"/>
      </rPr>
      <t xml:space="preserve"> в левове </t>
    </r>
    <r>
      <rPr>
        <b/>
        <sz val="12"/>
        <rFont val="Times New Roman"/>
        <family val="1"/>
      </rPr>
      <t>по сметки</t>
    </r>
    <r>
      <rPr>
        <sz val="12"/>
        <rFont val="Times New Roman"/>
        <family val="1"/>
      </rPr>
      <t xml:space="preserve"> в </t>
    </r>
    <r>
      <rPr>
        <b/>
        <i/>
        <sz val="12"/>
        <rFont val="Times New Roman"/>
        <family val="1"/>
      </rPr>
      <t>края на периода</t>
    </r>
    <r>
      <rPr>
        <sz val="12"/>
        <rFont val="Times New Roman"/>
        <family val="1"/>
      </rPr>
      <t xml:space="preserve"> (-)</t>
    </r>
  </si>
  <si>
    <r>
      <t>наличност</t>
    </r>
    <r>
      <rPr>
        <sz val="12"/>
        <rFont val="Times New Roman"/>
        <family val="1"/>
      </rPr>
      <t xml:space="preserve"> в левова равностойност </t>
    </r>
    <r>
      <rPr>
        <b/>
        <sz val="12"/>
        <rFont val="Times New Roman"/>
        <family val="1"/>
      </rPr>
      <t>по валутни сметки</t>
    </r>
    <r>
      <rPr>
        <sz val="12"/>
        <rFont val="Times New Roman"/>
        <family val="1"/>
      </rPr>
      <t xml:space="preserve"> в </t>
    </r>
    <r>
      <rPr>
        <b/>
        <i/>
        <sz val="12"/>
        <rFont val="Times New Roman"/>
        <family val="1"/>
      </rPr>
      <t>края на периода</t>
    </r>
    <r>
      <rPr>
        <sz val="12"/>
        <rFont val="Times New Roman"/>
        <family val="1"/>
      </rPr>
      <t xml:space="preserve"> (-)</t>
    </r>
  </si>
  <si>
    <r>
      <t>наличност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в касата</t>
    </r>
    <r>
      <rPr>
        <sz val="12"/>
        <rFont val="Times New Roman"/>
        <family val="1"/>
      </rPr>
      <t xml:space="preserve"> в левове в </t>
    </r>
    <r>
      <rPr>
        <b/>
        <i/>
        <sz val="12"/>
        <rFont val="Times New Roman"/>
        <family val="1"/>
      </rPr>
      <t>края на периода</t>
    </r>
    <r>
      <rPr>
        <sz val="12"/>
        <rFont val="Times New Roman"/>
        <family val="1"/>
      </rPr>
      <t xml:space="preserve"> (-)</t>
    </r>
  </si>
  <si>
    <r>
      <t xml:space="preserve">заплати и възнаграждения на персонала нает по </t>
    </r>
    <r>
      <rPr>
        <b/>
        <i/>
        <sz val="12"/>
        <rFont val="Times New Roman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</si>
  <si>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"/>
        <family val="1"/>
      </rPr>
      <t>служебни правоотношения</t>
    </r>
  </si>
  <si>
    <r>
      <t xml:space="preserve">за персонала по </t>
    </r>
    <r>
      <rPr>
        <b/>
        <i/>
        <sz val="12"/>
        <rFont val="Times New Roman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</si>
  <si>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"/>
        <family val="1"/>
      </rPr>
      <t>СБКО за облекло и други</t>
    </r>
    <r>
      <rPr>
        <sz val="12"/>
        <rFont val="Times New Roman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</si>
  <si>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</si>
  <si>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"/>
        <family val="1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</si>
  <si>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12"/>
        <rFont val="Times New Roman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</si>
  <si>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</si>
  <si>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</si>
  <si>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12"/>
        <rFont val="Times New Roman"/>
        <family val="1"/>
      </rPr>
      <t>външни услуги</t>
    </r>
  </si>
  <si>
    <r>
      <t xml:space="preserve">командировки </t>
    </r>
    <r>
      <rPr>
        <b/>
        <i/>
        <sz val="12"/>
        <rFont val="Times New Roman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</si>
  <si>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"/>
        <family val="1"/>
      </rPr>
      <t>в чужбина</t>
    </r>
  </si>
  <si>
    <r>
      <t xml:space="preserve">разходи за </t>
    </r>
    <r>
      <rPr>
        <b/>
        <i/>
        <sz val="12"/>
        <rFont val="Times New Roman"/>
        <family val="1"/>
      </rPr>
      <t>застраховки</t>
    </r>
  </si>
  <si>
    <r>
      <t>други</t>
    </r>
    <r>
      <rPr>
        <sz val="12"/>
        <rFont val="Times New Roman"/>
        <family val="1"/>
      </rPr>
      <t xml:space="preserve"> финансови услуги</t>
    </r>
  </si>
  <si>
    <r>
      <rPr>
        <sz val="12"/>
        <rFont val="Times New Roman"/>
        <family val="1"/>
      </rPr>
      <t>платени</t>
    </r>
    <r>
      <rPr>
        <b/>
        <i/>
        <sz val="12"/>
        <rFont val="Times New Roman"/>
        <family val="1"/>
      </rPr>
      <t xml:space="preserve"> държавни </t>
    </r>
    <r>
      <rPr>
        <sz val="12"/>
        <rFont val="Times New Roman"/>
        <family val="1"/>
      </rPr>
      <t>данъци, такси, наказателни лихви и административни санкции</t>
    </r>
  </si>
  <si>
    <r>
      <rPr>
        <sz val="12"/>
        <rFont val="Times New Roman"/>
        <family val="1"/>
      </rPr>
      <t xml:space="preserve">платени </t>
    </r>
    <r>
      <rPr>
        <b/>
        <i/>
        <sz val="12"/>
        <rFont val="Times New Roman"/>
        <family val="1"/>
      </rPr>
      <t xml:space="preserve">общински </t>
    </r>
    <r>
      <rPr>
        <sz val="12"/>
        <rFont val="Times New Roman"/>
        <family val="1"/>
      </rPr>
      <t>данъци, такси, наказателни лихви и административни санкции</t>
    </r>
  </si>
  <si>
    <r>
      <t xml:space="preserve">обезщетения и помощи по </t>
    </r>
    <r>
      <rPr>
        <b/>
        <i/>
        <sz val="12"/>
        <rFont val="Times New Roman"/>
        <family val="1"/>
      </rPr>
      <t>решение на общинския съвет</t>
    </r>
  </si>
  <si>
    <r>
      <t xml:space="preserve">придобиване на </t>
    </r>
    <r>
      <rPr>
        <b/>
        <i/>
        <sz val="12"/>
        <rFont val="Times New Roman"/>
        <family val="1"/>
      </rPr>
      <t>стопански инвентар</t>
    </r>
  </si>
  <si>
    <r>
      <t xml:space="preserve">за </t>
    </r>
    <r>
      <rPr>
        <b/>
        <i/>
        <sz val="12"/>
        <rFont val="Times New Roman"/>
        <family val="1"/>
      </rPr>
      <t>нещатен</t>
    </r>
    <r>
      <rPr>
        <sz val="12"/>
        <rFont val="Times New Roman"/>
        <family val="1"/>
      </rPr>
      <t xml:space="preserve"> персонал нает по </t>
    </r>
    <r>
      <rPr>
        <b/>
        <i/>
        <sz val="12"/>
        <rFont val="Times New Roman"/>
        <family val="1"/>
      </rPr>
      <t>трудови правоотношения</t>
    </r>
    <r>
      <rPr>
        <sz val="12"/>
        <rFont val="Times New Roman"/>
        <family val="1"/>
      </rPr>
      <t xml:space="preserve"> </t>
    </r>
  </si>
  <si>
    <r>
      <t xml:space="preserve">осигурителни вноски от работодатели за </t>
    </r>
    <r>
      <rPr>
        <b/>
        <i/>
        <sz val="12"/>
        <rFont val="Times New Roman"/>
        <family val="1"/>
      </rPr>
      <t>Учителския пенсионен фонд (УчПФ)</t>
    </r>
  </si>
  <si>
    <r>
      <t xml:space="preserve">придобиване на </t>
    </r>
    <r>
      <rPr>
        <b/>
        <i/>
        <sz val="12"/>
        <rFont val="Times New Roman"/>
        <family val="1"/>
      </rPr>
      <t>друго оборудване, машини и съоръжения СОБСТВ.</t>
    </r>
  </si>
  <si>
    <r>
      <t xml:space="preserve">придобиване на </t>
    </r>
    <r>
      <rPr>
        <b/>
        <i/>
        <sz val="12"/>
        <rFont val="Times New Roman"/>
        <family val="1"/>
      </rPr>
      <t>друго оборудване, машини и съоръжения</t>
    </r>
  </si>
  <si>
    <r>
      <t xml:space="preserve">обезщетения и помощи по </t>
    </r>
    <r>
      <rPr>
        <b/>
        <i/>
        <sz val="12"/>
        <rFont val="Times New Roman"/>
        <family val="1"/>
      </rPr>
      <t>социалното подпомагане</t>
    </r>
  </si>
  <si>
    <r>
      <t xml:space="preserve">придобиване на </t>
    </r>
    <r>
      <rPr>
        <b/>
        <i/>
        <sz val="12"/>
        <rFont val="Times New Roman"/>
        <family val="1"/>
      </rPr>
      <t>транспортни средства</t>
    </r>
  </si>
  <si>
    <r>
      <t xml:space="preserve">разходи за </t>
    </r>
    <r>
      <rPr>
        <b/>
        <i/>
        <sz val="12"/>
        <rFont val="Times New Roman"/>
        <family val="1"/>
      </rPr>
      <t xml:space="preserve">външни услуги </t>
    </r>
  </si>
  <si>
    <r>
      <t xml:space="preserve">разходи за </t>
    </r>
    <r>
      <rPr>
        <b/>
        <i/>
        <sz val="12"/>
        <rFont val="Times New Roman"/>
        <family val="1"/>
      </rPr>
      <t>външни услуги ПО ОТ  2023</t>
    </r>
  </si>
  <si>
    <r>
      <t>22-21Разходи за лихви по заеми от</t>
    </r>
    <r>
      <rPr>
        <b/>
        <i/>
        <sz val="12"/>
        <rFont val="Times New Roman"/>
        <family val="1"/>
      </rPr>
      <t xml:space="preserve"> банки в страната</t>
    </r>
  </si>
  <si>
    <r>
      <t xml:space="preserve">22-24 Разходи за лихви по </t>
    </r>
    <r>
      <rPr>
        <b/>
        <i/>
        <sz val="12"/>
        <rFont val="Times New Roman"/>
        <family val="1"/>
      </rPr>
      <t>други заеми от страната</t>
    </r>
  </si>
  <si>
    <r>
      <t>40-00 Постъпления от продажба на нефинансови активи (</t>
    </r>
    <r>
      <rPr>
        <b/>
        <i/>
        <sz val="12"/>
        <rFont val="Times New Roman"/>
        <family val="1"/>
      </rPr>
      <t>без § 40-71</t>
    </r>
    <r>
      <rPr>
        <b/>
        <sz val="12"/>
        <rFont val="Times New Roman"/>
        <family val="1"/>
      </rPr>
      <t>)</t>
    </r>
  </si>
  <si>
    <t>получени от общини трансфери за други целеви разходи от ЦБ чрез  кодовете в СЕБРА 488 001 ххх-х</t>
  </si>
  <si>
    <r>
      <t xml:space="preserve">Заеми от банки и други лица в страната - </t>
    </r>
    <r>
      <rPr>
        <b/>
        <i/>
        <sz val="12"/>
        <rFont val="Times New Roman"/>
        <family val="1"/>
      </rPr>
      <t xml:space="preserve">нето 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+</t>
    </r>
    <r>
      <rPr>
        <b/>
        <sz val="12"/>
        <rFont val="Times New Roman"/>
        <family val="1"/>
      </rPr>
      <t>/</t>
    </r>
    <r>
      <rPr>
        <b/>
        <i/>
        <sz val="12"/>
        <rFont val="Times New Roman"/>
        <family val="1"/>
      </rPr>
      <t>-</t>
    </r>
    <r>
      <rPr>
        <b/>
        <sz val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</si>
  <si>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rFont val="Times New Roman"/>
        <family val="1"/>
      </rPr>
      <t>нето</t>
    </r>
    <r>
      <rPr>
        <b/>
        <sz val="12"/>
        <rFont val="Times New Roman"/>
        <family val="1"/>
      </rPr>
      <t xml:space="preserve"> (+/-)   </t>
    </r>
  </si>
  <si>
    <r>
      <t xml:space="preserve">заплати и възнаграждения на персонала нает по </t>
    </r>
    <r>
      <rPr>
        <b/>
        <i/>
        <sz val="12"/>
        <rFont val="Times New Roman"/>
        <family val="1"/>
      </rPr>
      <t>трудови правоотношения                                      ПО от 2022</t>
    </r>
  </si>
  <si>
    <r>
      <t xml:space="preserve">разходи за </t>
    </r>
    <r>
      <rPr>
        <b/>
        <i/>
        <sz val="12"/>
        <rFont val="Times New Roman"/>
        <family val="1"/>
      </rPr>
      <t>външни услуги                  ПО от 2022</t>
    </r>
  </si>
  <si>
    <r>
      <t xml:space="preserve">придобиване на </t>
    </r>
    <r>
      <rPr>
        <b/>
        <i/>
        <sz val="12"/>
        <rFont val="Times New Roman"/>
        <family val="1"/>
      </rPr>
      <t>друго оборудване, машини и съоръжения  ПО КР ОТ 2022</t>
    </r>
  </si>
  <si>
    <r>
      <t xml:space="preserve">разходи за </t>
    </r>
    <r>
      <rPr>
        <b/>
        <i/>
        <sz val="12"/>
        <rFont val="Times New Roman"/>
        <family val="1"/>
      </rPr>
      <t>външни услуги                  ПО ОТ 2022</t>
    </r>
  </si>
  <si>
    <r>
      <t xml:space="preserve">разходи за </t>
    </r>
    <r>
      <rPr>
        <b/>
        <i/>
        <sz val="12"/>
        <rFont val="Times New Roman"/>
        <family val="1"/>
      </rPr>
      <t>външни услуги            ПО ОТ 2022</t>
    </r>
  </si>
  <si>
    <t>вода, горива и енергия             ПО ОТ 2022 - 88-03   /- 12992/</t>
  </si>
  <si>
    <r>
      <t>други разходи, некласифицирани в другите параграфи и подпараграфи</t>
    </r>
    <r>
      <rPr>
        <b/>
        <sz val="12"/>
        <rFont val="Times New Roman"/>
        <family val="1"/>
      </rPr>
      <t xml:space="preserve"> ПО ОТ 2022-88-03  /- 34262 дофин. 73554</t>
    </r>
  </si>
  <si>
    <r>
      <t>други разходи, некласифицирани в другите параграфи и подпараграфи</t>
    </r>
    <r>
      <rPr>
        <b/>
        <sz val="12"/>
        <rFont val="Times New Roman"/>
        <family val="1"/>
      </rPr>
      <t xml:space="preserve"> ПО ОТ 2022 доф. 7550</t>
    </r>
  </si>
  <si>
    <r>
      <t>други разходи, некласифицирани в другите параграфи и подпараграфи</t>
    </r>
    <r>
      <rPr>
        <b/>
        <sz val="12"/>
        <rFont val="Times New Roman"/>
        <family val="1"/>
      </rPr>
      <t xml:space="preserve"> ПО ОТ 2022</t>
    </r>
  </si>
  <si>
    <r>
      <t xml:space="preserve">Текущ ремонт </t>
    </r>
    <r>
      <rPr>
        <b/>
        <sz val="12"/>
        <rFont val="Times New Roman"/>
        <family val="1"/>
      </rPr>
      <t>ПО ОТ 2022</t>
    </r>
  </si>
  <si>
    <t>БЮДЖЕТ 2023</t>
  </si>
  <si>
    <t>ОБЩИНА ТУТРАКАН</t>
  </si>
  <si>
    <t>текущ ремонт</t>
  </si>
  <si>
    <t>храна</t>
  </si>
  <si>
    <t>ФУНКЦИЯ 6 ЖИЛИЩНО СТРОИТЕЛСТВО, БЛАГОУСТРОЙСТВО, КОМУНАЛНО СТОПАНСТВО И ОПАЗВАНЕ НА ОКОЛНАТА СРЕДА</t>
  </si>
  <si>
    <t>ФУНКЦИЯ 8 ИКОНОМИЧЕСКИ ДЕЙНОСТИ И УСЛУГИ</t>
  </si>
  <si>
    <t xml:space="preserve">ФУНКЦИЯ 9 РАЗХОДИ НЕКЛАСИФИЦИРАНИ В ДРУГИТЕ </t>
  </si>
  <si>
    <t>КОНТРОЛА - приход/разход</t>
  </si>
  <si>
    <t>ДЪРЖАВНИ ДЕЙНОСТИ -ОТЧЕТ</t>
  </si>
  <si>
    <t>МЕСТНИ ДЕЙНОСТИ - ОТЧЕТ</t>
  </si>
  <si>
    <t>ДОФИНАНСИРАНЕ - ОТЧЕТ</t>
  </si>
  <si>
    <t>ФУНКЦИИ</t>
  </si>
  <si>
    <t>ОБЩО:</t>
  </si>
  <si>
    <r>
      <t xml:space="preserve">придобиване на друго оборудване, машини и съоръжения </t>
    </r>
    <r>
      <rPr>
        <b/>
        <sz val="12"/>
        <rFont val="Times New Roman"/>
        <family val="1"/>
      </rPr>
      <t>ЦКР 2023</t>
    </r>
  </si>
  <si>
    <t xml:space="preserve">други разходи, некласифицирани в другите параграфи и подпараграфи </t>
  </si>
  <si>
    <t>придобиване на други нематериални дълготрайни активи ЦКР</t>
  </si>
  <si>
    <t>придобиване на други нематериални дълготрайни активи ПО</t>
  </si>
  <si>
    <t xml:space="preserve">Копиталови </t>
  </si>
  <si>
    <t>51;52;53</t>
  </si>
  <si>
    <t>ПРОЕКТ!</t>
  </si>
  <si>
    <t>Н А И М Е Н О В А Н И Е  НА §§</t>
  </si>
  <si>
    <t>Кмет на Община Тутракан:…………………………</t>
  </si>
  <si>
    <t xml:space="preserve"> / д-р Димитър Стефанов /</t>
  </si>
  <si>
    <t xml:space="preserve"> РАЗПРЕДЕЛЕНИЕ НА БЮДЖЕТ 2023 ОБЩИНА ТУТРАКАН </t>
  </si>
  <si>
    <t>ПО ФУНКЦИИ</t>
  </si>
  <si>
    <t>ПО ПАРАГРАФИ</t>
  </si>
  <si>
    <t>разходи за външни услуги</t>
  </si>
  <si>
    <t>Приложение № 1.1</t>
  </si>
  <si>
    <t>Приложение № 1.2</t>
  </si>
  <si>
    <t xml:space="preserve">ФУНКЦИЯ 1 ВСИЧКО </t>
  </si>
  <si>
    <t>Работно облекло</t>
  </si>
  <si>
    <t>Основен ремонт на дълготрайни материални активи  ЦКР 2024</t>
  </si>
  <si>
    <t>СУМА ОБЩО</t>
  </si>
  <si>
    <t>ДХ</t>
  </si>
  <si>
    <t>ОХ</t>
  </si>
  <si>
    <t>ДФ</t>
  </si>
  <si>
    <t>997 Други разходи некласифицирани в други дейности, в т.ч</t>
  </si>
  <si>
    <t>А / Преходен остатък за ИЗДРЪЖКА</t>
  </si>
  <si>
    <t>Б/ КАПИТАЛОВИ РАЗХОДИ                                       по приложен ПС</t>
  </si>
  <si>
    <t>Преходен остатък от 2023 г.</t>
  </si>
  <si>
    <t>Преходен остатък Капиталови разходи от 2023 г.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</si>
</sst>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2]dd\.mmmm\.yyyy"/>
    <numFmt numFmtId="208" formatCode="&quot;Да&quot;;&quot;Да&quot;;&quot;Не&quot;"/>
    <numFmt numFmtId="209" formatCode="&quot;Истина&quot;;&quot; Истина &quot;;&quot; Неистина &quot;"/>
    <numFmt numFmtId="210" formatCode="&quot;Вкл.&quot;;&quot; Вкл. &quot;;&quot; Изкл.&quot;"/>
    <numFmt numFmtId="211" formatCode="[$¥€-2]\ #,##0.00_);[Red]\([$¥€-2]\ #,##0.00\)"/>
  </numFmts>
  <fonts count="15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b/>
      <sz val="12"/>
      <color indexed="9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6"/>
      <name val="Times New Roman CYR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Tahoma"/>
      <family val="2"/>
    </font>
    <font>
      <sz val="11"/>
      <name val="Tahoma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9"/>
      <name val="Segoe UI"/>
      <family val="0"/>
    </font>
    <font>
      <b/>
      <sz val="9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8"/>
      <name val="Times New Roman Cyr"/>
      <family val="1"/>
    </font>
    <font>
      <sz val="12"/>
      <color indexed="9"/>
      <name val="Times New Roman CYR"/>
      <family val="0"/>
    </font>
    <font>
      <b/>
      <sz val="12"/>
      <color indexed="9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4"/>
      <color indexed="16"/>
      <name val="Times New Roman"/>
      <family val="1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i/>
      <sz val="12"/>
      <color rgb="FF000099"/>
      <name val="Times New Roman Cyr"/>
      <family val="1"/>
    </font>
    <font>
      <b/>
      <i/>
      <sz val="12"/>
      <color rgb="FF000099"/>
      <name val="Times New Roman CYR"/>
      <family val="0"/>
    </font>
    <font>
      <sz val="12"/>
      <color theme="0"/>
      <name val="Times New Roman CYR"/>
      <family val="0"/>
    </font>
    <font>
      <b/>
      <sz val="12"/>
      <color theme="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4"/>
      <color rgb="FF800000"/>
      <name val="Times New Roman"/>
      <family val="1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9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hair"/>
      <bottom style="dashed"/>
    </border>
    <border>
      <left style="medium"/>
      <right style="thin"/>
      <top style="dashed"/>
      <bottom style="hair"/>
    </border>
    <border>
      <left style="medium"/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11" fillId="0" borderId="0">
      <alignment/>
      <protection/>
    </xf>
    <xf numFmtId="0" fontId="108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2" fillId="27" borderId="2" applyNumberFormat="0" applyAlignment="0" applyProtection="0"/>
    <xf numFmtId="0" fontId="113" fillId="28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18" fillId="29" borderId="6" applyNumberFormat="0" applyAlignment="0" applyProtection="0"/>
    <xf numFmtId="0" fontId="119" fillId="29" borderId="2" applyNumberFormat="0" applyAlignment="0" applyProtection="0"/>
    <xf numFmtId="0" fontId="120" fillId="30" borderId="7" applyNumberFormat="0" applyAlignment="0" applyProtection="0"/>
    <xf numFmtId="0" fontId="121" fillId="31" borderId="0" applyNumberFormat="0" applyBorder="0" applyAlignment="0" applyProtection="0"/>
    <xf numFmtId="0" fontId="122" fillId="32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6" fillId="0" borderId="8" applyNumberFormat="0" applyFill="0" applyAlignment="0" applyProtection="0"/>
    <xf numFmtId="0" fontId="127" fillId="0" borderId="9" applyNumberFormat="0" applyFill="0" applyAlignment="0" applyProtection="0"/>
    <xf numFmtId="0" fontId="128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0" fontId="6" fillId="0" borderId="0" xfId="40" applyFont="1" applyFill="1" applyBorder="1" applyAlignment="1">
      <alignment horizontal="center" vertical="center"/>
      <protection/>
    </xf>
    <xf numFmtId="0" fontId="4" fillId="0" borderId="0" xfId="34" applyFont="1" applyAlignment="1">
      <alignment vertical="center"/>
      <protection/>
    </xf>
    <xf numFmtId="0" fontId="4" fillId="0" borderId="0" xfId="34" applyFont="1" applyAlignment="1">
      <alignment vertical="center" wrapText="1"/>
      <protection/>
    </xf>
    <xf numFmtId="0" fontId="4" fillId="0" borderId="0" xfId="34" applyFont="1" applyAlignment="1" applyProtection="1">
      <alignment vertical="center"/>
      <protection/>
    </xf>
    <xf numFmtId="0" fontId="4" fillId="33" borderId="0" xfId="34" applyFont="1" applyFill="1" applyAlignment="1">
      <alignment vertical="center"/>
      <protection/>
    </xf>
    <xf numFmtId="0" fontId="4" fillId="34" borderId="0" xfId="34" applyFont="1" applyFill="1" applyAlignment="1">
      <alignment vertical="center"/>
      <protection/>
    </xf>
    <xf numFmtId="0" fontId="6" fillId="33" borderId="0" xfId="34" applyFont="1" applyFill="1" applyAlignment="1">
      <alignment vertical="center"/>
      <protection/>
    </xf>
    <xf numFmtId="0" fontId="6" fillId="34" borderId="0" xfId="34" applyFont="1" applyFill="1" applyAlignment="1">
      <alignment vertical="center"/>
      <protection/>
    </xf>
    <xf numFmtId="3" fontId="4" fillId="0" borderId="0" xfId="34" applyNumberFormat="1" applyFont="1" applyAlignment="1" applyProtection="1">
      <alignment horizontal="right" vertical="center"/>
      <protection/>
    </xf>
    <xf numFmtId="0" fontId="18" fillId="0" borderId="0" xfId="34" applyFont="1">
      <alignment/>
      <protection/>
    </xf>
    <xf numFmtId="0" fontId="18" fillId="0" borderId="0" xfId="34" applyFont="1" applyAlignment="1">
      <alignment/>
      <protection/>
    </xf>
    <xf numFmtId="0" fontId="18" fillId="0" borderId="0" xfId="34" applyFont="1" applyAlignment="1">
      <alignment wrapText="1"/>
      <protection/>
    </xf>
    <xf numFmtId="3" fontId="18" fillId="0" borderId="0" xfId="34" applyNumberFormat="1" applyFont="1" applyAlignment="1">
      <alignment/>
      <protection/>
    </xf>
    <xf numFmtId="0" fontId="15" fillId="0" borderId="0" xfId="34">
      <alignment/>
      <protection/>
    </xf>
    <xf numFmtId="0" fontId="6" fillId="0" borderId="0" xfId="34" applyFont="1" applyAlignment="1">
      <alignment/>
      <protection/>
    </xf>
    <xf numFmtId="0" fontId="18" fillId="35" borderId="0" xfId="34" applyFont="1" applyFill="1">
      <alignment/>
      <protection/>
    </xf>
    <xf numFmtId="182" fontId="18" fillId="0" borderId="0" xfId="34" applyNumberFormat="1" applyFont="1">
      <alignment/>
      <protection/>
    </xf>
    <xf numFmtId="0" fontId="18" fillId="35" borderId="0" xfId="34" applyFont="1" applyFill="1" applyBorder="1">
      <alignment/>
      <protection/>
    </xf>
    <xf numFmtId="3" fontId="14" fillId="35" borderId="0" xfId="34" applyNumberFormat="1" applyFont="1" applyFill="1" applyBorder="1" applyAlignment="1">
      <alignment horizontal="right"/>
      <protection/>
    </xf>
    <xf numFmtId="0" fontId="15" fillId="35" borderId="0" xfId="34" applyFill="1" applyBorder="1">
      <alignment/>
      <protection/>
    </xf>
    <xf numFmtId="0" fontId="18" fillId="0" borderId="0" xfId="34" applyFont="1" applyFill="1">
      <alignment/>
      <protection/>
    </xf>
    <xf numFmtId="0" fontId="20" fillId="34" borderId="0" xfId="34" applyFont="1" applyFill="1" applyAlignment="1">
      <alignment vertical="center"/>
      <protection/>
    </xf>
    <xf numFmtId="0" fontId="14" fillId="0" borderId="0" xfId="34" applyFont="1" applyBorder="1" applyAlignment="1">
      <alignment vertical="center"/>
      <protection/>
    </xf>
    <xf numFmtId="3" fontId="18" fillId="0" borderId="0" xfId="34" applyNumberFormat="1" applyFont="1" applyAlignment="1" applyProtection="1">
      <alignment/>
      <protection/>
    </xf>
    <xf numFmtId="3" fontId="14" fillId="35" borderId="0" xfId="34" applyNumberFormat="1" applyFont="1" applyFill="1" applyBorder="1" applyAlignment="1" applyProtection="1">
      <alignment horizontal="right"/>
      <protection/>
    </xf>
    <xf numFmtId="0" fontId="15" fillId="0" borderId="0" xfId="34" applyProtection="1">
      <alignment/>
      <protection/>
    </xf>
    <xf numFmtId="0" fontId="6" fillId="0" borderId="0" xfId="34" applyFont="1" applyAlignment="1">
      <alignment horizontal="center" wrapText="1"/>
      <protection/>
    </xf>
    <xf numFmtId="0" fontId="32" fillId="0" borderId="0" xfId="40" applyFont="1" applyFill="1" applyBorder="1" applyAlignment="1" quotePrefix="1">
      <alignment horizontal="right" vertical="center"/>
      <protection/>
    </xf>
    <xf numFmtId="0" fontId="4" fillId="36" borderId="0" xfId="34" applyFont="1" applyFill="1" applyBorder="1" applyAlignment="1">
      <alignment vertical="center"/>
      <protection/>
    </xf>
    <xf numFmtId="179" fontId="6" fillId="26" borderId="10" xfId="34" applyNumberFormat="1" applyFont="1" applyFill="1" applyBorder="1" applyAlignment="1" applyProtection="1" quotePrefix="1">
      <alignment horizontal="center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3" fontId="37" fillId="36" borderId="11" xfId="34" applyNumberFormat="1" applyFont="1" applyFill="1" applyBorder="1" applyAlignment="1" quotePrefix="1">
      <alignment horizontal="center" vertical="center"/>
      <protection/>
    </xf>
    <xf numFmtId="3" fontId="37" fillId="36" borderId="12" xfId="34" applyNumberFormat="1" applyFont="1" applyFill="1" applyBorder="1" applyAlignment="1" applyProtection="1" quotePrefix="1">
      <alignment horizontal="center" vertical="center"/>
      <protection/>
    </xf>
    <xf numFmtId="3" fontId="14" fillId="36" borderId="13" xfId="34" applyNumberFormat="1" applyFont="1" applyFill="1" applyBorder="1" applyAlignment="1" applyProtection="1" quotePrefix="1">
      <alignment horizontal="center" vertical="center"/>
      <protection/>
    </xf>
    <xf numFmtId="3" fontId="4" fillId="36" borderId="14" xfId="34" applyNumberFormat="1" applyFont="1" applyFill="1" applyBorder="1" applyAlignment="1" applyProtection="1">
      <alignment horizontal="right" vertical="center"/>
      <protection locked="0"/>
    </xf>
    <xf numFmtId="3" fontId="4" fillId="36" borderId="15" xfId="34" applyNumberFormat="1" applyFont="1" applyFill="1" applyBorder="1" applyAlignment="1" applyProtection="1">
      <alignment horizontal="right" vertical="center"/>
      <protection locked="0"/>
    </xf>
    <xf numFmtId="188" fontId="129" fillId="37" borderId="16" xfId="34" applyNumberFormat="1" applyFont="1" applyFill="1" applyBorder="1" applyAlignment="1" applyProtection="1">
      <alignment horizontal="center" vertical="center"/>
      <protection/>
    </xf>
    <xf numFmtId="3" fontId="4" fillId="36" borderId="17" xfId="34" applyNumberFormat="1" applyFont="1" applyFill="1" applyBorder="1" applyAlignment="1" applyProtection="1">
      <alignment horizontal="right" vertical="center"/>
      <protection locked="0"/>
    </xf>
    <xf numFmtId="3" fontId="4" fillId="36" borderId="18" xfId="34" applyNumberFormat="1" applyFont="1" applyFill="1" applyBorder="1" applyAlignment="1" applyProtection="1">
      <alignment horizontal="right" vertical="center"/>
      <protection locked="0"/>
    </xf>
    <xf numFmtId="188" fontId="129" fillId="37" borderId="19" xfId="34" applyNumberFormat="1" applyFont="1" applyFill="1" applyBorder="1" applyAlignment="1" applyProtection="1">
      <alignment horizontal="center" vertical="center"/>
      <protection/>
    </xf>
    <xf numFmtId="3" fontId="4" fillId="36" borderId="20" xfId="34" applyNumberFormat="1" applyFont="1" applyFill="1" applyBorder="1" applyAlignment="1" applyProtection="1">
      <alignment horizontal="right" vertical="center"/>
      <protection locked="0"/>
    </xf>
    <xf numFmtId="3" fontId="4" fillId="36" borderId="21" xfId="34" applyNumberFormat="1" applyFont="1" applyFill="1" applyBorder="1" applyAlignment="1" applyProtection="1">
      <alignment horizontal="right" vertical="center"/>
      <protection locked="0"/>
    </xf>
    <xf numFmtId="3" fontId="4" fillId="36" borderId="22" xfId="34" applyNumberFormat="1" applyFont="1" applyFill="1" applyBorder="1" applyAlignment="1" applyProtection="1">
      <alignment horizontal="right" vertical="center"/>
      <protection locked="0"/>
    </xf>
    <xf numFmtId="3" fontId="4" fillId="36" borderId="23" xfId="34" applyNumberFormat="1" applyFont="1" applyFill="1" applyBorder="1" applyAlignment="1" applyProtection="1">
      <alignment horizontal="right" vertical="center"/>
      <protection locked="0"/>
    </xf>
    <xf numFmtId="188" fontId="129" fillId="37" borderId="24" xfId="34" applyNumberFormat="1" applyFont="1" applyFill="1" applyBorder="1" applyAlignment="1" applyProtection="1">
      <alignment horizontal="center" vertical="center"/>
      <protection/>
    </xf>
    <xf numFmtId="3" fontId="4" fillId="36" borderId="0" xfId="34" applyNumberFormat="1" applyFont="1" applyFill="1" applyBorder="1" applyAlignment="1" applyProtection="1">
      <alignment horizontal="right" vertical="center"/>
      <protection/>
    </xf>
    <xf numFmtId="179" fontId="130" fillId="26" borderId="25" xfId="34" applyNumberFormat="1" applyFont="1" applyFill="1" applyBorder="1" applyAlignment="1" applyProtection="1">
      <alignment horizontal="center" vertical="center"/>
      <protection/>
    </xf>
    <xf numFmtId="0" fontId="4" fillId="36" borderId="0" xfId="34" applyFont="1" applyFill="1" applyAlignment="1" applyProtection="1" quotePrefix="1">
      <alignment vertical="center"/>
      <protection/>
    </xf>
    <xf numFmtId="0" fontId="4" fillId="36" borderId="0" xfId="34" applyFont="1" applyFill="1" applyAlignment="1" applyProtection="1">
      <alignment vertical="center"/>
      <protection/>
    </xf>
    <xf numFmtId="0" fontId="4" fillId="36" borderId="0" xfId="34" applyFont="1" applyFill="1" applyAlignment="1" applyProtection="1">
      <alignment vertical="center" wrapText="1"/>
      <protection/>
    </xf>
    <xf numFmtId="0" fontId="6" fillId="36" borderId="0" xfId="34" applyFont="1" applyFill="1" applyAlignment="1" applyProtection="1" quotePrefix="1">
      <alignment vertical="center"/>
      <protection/>
    </xf>
    <xf numFmtId="0" fontId="6" fillId="0" borderId="0" xfId="40" applyFont="1" applyFill="1" applyBorder="1" applyAlignment="1" applyProtection="1" quotePrefix="1">
      <alignment horizontal="right" vertical="center"/>
      <protection/>
    </xf>
    <xf numFmtId="3" fontId="4" fillId="36" borderId="0" xfId="34" applyNumberFormat="1" applyFont="1" applyFill="1" applyAlignment="1" applyProtection="1">
      <alignment horizontal="right" vertical="center"/>
      <protection/>
    </xf>
    <xf numFmtId="49" fontId="131" fillId="26" borderId="10" xfId="0" applyNumberFormat="1" applyFont="1" applyFill="1" applyBorder="1" applyAlignment="1" applyProtection="1">
      <alignment horizontal="center" vertical="center"/>
      <protection/>
    </xf>
    <xf numFmtId="3" fontId="6" fillId="36" borderId="0" xfId="34" applyNumberFormat="1" applyFont="1" applyFill="1" applyAlignment="1" applyProtection="1">
      <alignment horizontal="right" vertical="center"/>
      <protection/>
    </xf>
    <xf numFmtId="0" fontId="132" fillId="38" borderId="26" xfId="34" applyFont="1" applyFill="1" applyBorder="1" applyAlignment="1" applyProtection="1">
      <alignment vertical="center"/>
      <protection/>
    </xf>
    <xf numFmtId="0" fontId="132" fillId="38" borderId="27" xfId="34" applyFont="1" applyFill="1" applyBorder="1" applyAlignment="1" applyProtection="1">
      <alignment horizontal="center" vertical="center"/>
      <protection/>
    </xf>
    <xf numFmtId="0" fontId="133" fillId="38" borderId="28" xfId="34" applyFont="1" applyFill="1" applyBorder="1" applyAlignment="1" applyProtection="1">
      <alignment horizontal="center" vertical="center" wrapText="1"/>
      <protection/>
    </xf>
    <xf numFmtId="0" fontId="134" fillId="38" borderId="29" xfId="34" applyFont="1" applyFill="1" applyBorder="1" applyAlignment="1" applyProtection="1">
      <alignment horizontal="center" vertical="center"/>
      <protection/>
    </xf>
    <xf numFmtId="0" fontId="134" fillId="38" borderId="12" xfId="34" applyFont="1" applyFill="1" applyBorder="1" applyAlignment="1" applyProtection="1">
      <alignment horizontal="center" vertical="center"/>
      <protection/>
    </xf>
    <xf numFmtId="0" fontId="9" fillId="0" borderId="30" xfId="40" applyFont="1" applyFill="1" applyBorder="1" applyAlignment="1" applyProtection="1">
      <alignment horizontal="center" vertical="center" wrapText="1"/>
      <protection/>
    </xf>
    <xf numFmtId="1" fontId="135" fillId="39" borderId="31" xfId="34" applyNumberFormat="1" applyFont="1" applyFill="1" applyBorder="1" applyAlignment="1" applyProtection="1">
      <alignment horizontal="center" vertical="center" wrapText="1"/>
      <protection/>
    </xf>
    <xf numFmtId="1" fontId="135" fillId="39" borderId="10" xfId="34" applyNumberFormat="1" applyFont="1" applyFill="1" applyBorder="1" applyAlignment="1" applyProtection="1">
      <alignment horizontal="center" vertical="center" wrapText="1"/>
      <protection/>
    </xf>
    <xf numFmtId="1" fontId="135" fillId="39" borderId="32" xfId="34" applyNumberFormat="1" applyFont="1" applyFill="1" applyBorder="1" applyAlignment="1" applyProtection="1">
      <alignment horizontal="center" vertical="center" wrapText="1"/>
      <protection/>
    </xf>
    <xf numFmtId="0" fontId="4" fillId="36" borderId="33" xfId="34" applyFont="1" applyFill="1" applyBorder="1" applyAlignment="1" applyProtection="1">
      <alignment horizontal="left" vertical="center"/>
      <protection/>
    </xf>
    <xf numFmtId="0" fontId="4" fillId="36" borderId="34" xfId="34" applyFont="1" applyFill="1" applyBorder="1" applyAlignment="1" applyProtection="1">
      <alignment horizontal="center" vertical="center"/>
      <protection/>
    </xf>
    <xf numFmtId="0" fontId="132" fillId="36" borderId="32" xfId="34" applyFont="1" applyFill="1" applyBorder="1" applyAlignment="1" applyProtection="1">
      <alignment horizontal="left" vertical="center" wrapText="1"/>
      <protection/>
    </xf>
    <xf numFmtId="3" fontId="14" fillId="36" borderId="31" xfId="34" applyNumberFormat="1" applyFont="1" applyFill="1" applyBorder="1" applyAlignment="1" applyProtection="1" quotePrefix="1">
      <alignment horizontal="center" vertical="center"/>
      <protection/>
    </xf>
    <xf numFmtId="3" fontId="14" fillId="36" borderId="10" xfId="34" applyNumberFormat="1" applyFont="1" applyFill="1" applyBorder="1" applyAlignment="1" applyProtection="1" quotePrefix="1">
      <alignment horizontal="center" vertical="center"/>
      <protection/>
    </xf>
    <xf numFmtId="3" fontId="14" fillId="36" borderId="32" xfId="34" applyNumberFormat="1" applyFont="1" applyFill="1" applyBorder="1" applyAlignment="1" applyProtection="1" quotePrefix="1">
      <alignment horizontal="center" vertical="center"/>
      <protection/>
    </xf>
    <xf numFmtId="3" fontId="16" fillId="36" borderId="35" xfId="34" applyNumberFormat="1" applyFont="1" applyFill="1" applyBorder="1" applyAlignment="1" applyProtection="1" quotePrefix="1">
      <alignment horizontal="center" vertical="center"/>
      <protection/>
    </xf>
    <xf numFmtId="3" fontId="4" fillId="36" borderId="34" xfId="34" applyNumberFormat="1" applyFont="1" applyFill="1" applyBorder="1" applyAlignment="1" applyProtection="1">
      <alignment horizontal="right" vertical="center"/>
      <protection/>
    </xf>
    <xf numFmtId="3" fontId="4" fillId="36" borderId="36" xfId="34" applyNumberFormat="1" applyFont="1" applyFill="1" applyBorder="1" applyAlignment="1" applyProtection="1">
      <alignment horizontal="right" vertical="center"/>
      <protection/>
    </xf>
    <xf numFmtId="181" fontId="135" fillId="39" borderId="37" xfId="40" applyNumberFormat="1" applyFont="1" applyFill="1" applyBorder="1" applyAlignment="1" applyProtection="1" quotePrefix="1">
      <alignment horizontal="right" vertical="center"/>
      <protection/>
    </xf>
    <xf numFmtId="3" fontId="135" fillId="39" borderId="38" xfId="34" applyNumberFormat="1" applyFont="1" applyFill="1" applyBorder="1" applyAlignment="1" applyProtection="1">
      <alignment horizontal="right" vertical="center"/>
      <protection/>
    </xf>
    <xf numFmtId="3" fontId="132" fillId="39" borderId="31" xfId="34" applyNumberFormat="1" applyFont="1" applyFill="1" applyBorder="1" applyAlignment="1" applyProtection="1">
      <alignment horizontal="right" vertical="center"/>
      <protection/>
    </xf>
    <xf numFmtId="3" fontId="132" fillId="39" borderId="10" xfId="34" applyNumberFormat="1" applyFont="1" applyFill="1" applyBorder="1" applyAlignment="1" applyProtection="1">
      <alignment horizontal="right" vertical="center"/>
      <protection/>
    </xf>
    <xf numFmtId="3" fontId="132" fillId="39" borderId="32" xfId="34" applyNumberFormat="1" applyFont="1" applyFill="1" applyBorder="1" applyAlignment="1" applyProtection="1">
      <alignment horizontal="right" vertical="center"/>
      <protection/>
    </xf>
    <xf numFmtId="0" fontId="4" fillId="36" borderId="39" xfId="40" applyFont="1" applyFill="1" applyBorder="1" applyAlignment="1" applyProtection="1">
      <alignment horizontal="right" vertical="center"/>
      <protection/>
    </xf>
    <xf numFmtId="181" fontId="9" fillId="36" borderId="15" xfId="40" applyNumberFormat="1" applyFont="1" applyFill="1" applyBorder="1" applyAlignment="1" applyProtection="1" quotePrefix="1">
      <alignment horizontal="right" vertical="center"/>
      <protection/>
    </xf>
    <xf numFmtId="0" fontId="4" fillId="36" borderId="40" xfId="40" applyFont="1" applyFill="1" applyBorder="1" applyAlignment="1" applyProtection="1">
      <alignment horizontal="left" vertical="center" wrapText="1"/>
      <protection/>
    </xf>
    <xf numFmtId="3" fontId="6" fillId="36" borderId="41" xfId="34" applyNumberFormat="1" applyFont="1" applyFill="1" applyBorder="1" applyAlignment="1" applyProtection="1">
      <alignment horizontal="right" vertical="center"/>
      <protection/>
    </xf>
    <xf numFmtId="181" fontId="9" fillId="36" borderId="23" xfId="40" applyNumberFormat="1" applyFont="1" applyFill="1" applyBorder="1" applyAlignment="1" applyProtection="1" quotePrefix="1">
      <alignment horizontal="right" vertical="center"/>
      <protection/>
    </xf>
    <xf numFmtId="0" fontId="4" fillId="36" borderId="42" xfId="40" applyFont="1" applyFill="1" applyBorder="1" applyAlignment="1" applyProtection="1">
      <alignment horizontal="left" vertical="center" wrapText="1"/>
      <protection/>
    </xf>
    <xf numFmtId="3" fontId="6" fillId="36" borderId="43" xfId="34" applyNumberFormat="1" applyFont="1" applyFill="1" applyBorder="1" applyAlignment="1" applyProtection="1">
      <alignment horizontal="right" vertical="center"/>
      <protection/>
    </xf>
    <xf numFmtId="181" fontId="6" fillId="36" borderId="39" xfId="40" applyNumberFormat="1" applyFont="1" applyFill="1" applyBorder="1" applyAlignment="1" applyProtection="1" quotePrefix="1">
      <alignment horizontal="right" vertical="center"/>
      <protection/>
    </xf>
    <xf numFmtId="0" fontId="6" fillId="36" borderId="39" xfId="40" applyFont="1" applyFill="1" applyBorder="1" applyAlignment="1" applyProtection="1" quotePrefix="1">
      <alignment horizontal="right" vertical="center"/>
      <protection/>
    </xf>
    <xf numFmtId="181" fontId="9" fillId="36" borderId="18" xfId="40" applyNumberFormat="1" applyFont="1" applyFill="1" applyBorder="1" applyAlignment="1" applyProtection="1" quotePrefix="1">
      <alignment horizontal="right" vertical="center"/>
      <protection/>
    </xf>
    <xf numFmtId="0" fontId="4" fillId="36" borderId="44" xfId="40" applyFont="1" applyFill="1" applyBorder="1" applyAlignment="1" applyProtection="1">
      <alignment vertical="center" wrapText="1"/>
      <protection/>
    </xf>
    <xf numFmtId="3" fontId="6" fillId="36" borderId="45" xfId="34" applyNumberFormat="1" applyFont="1" applyFill="1" applyBorder="1" applyAlignment="1" applyProtection="1">
      <alignment horizontal="right" vertical="center"/>
      <protection/>
    </xf>
    <xf numFmtId="0" fontId="6" fillId="36" borderId="39" xfId="40" applyFont="1" applyFill="1" applyBorder="1" applyAlignment="1" applyProtection="1">
      <alignment horizontal="right" vertical="center"/>
      <protection/>
    </xf>
    <xf numFmtId="0" fontId="8" fillId="36" borderId="44" xfId="40" applyFont="1" applyFill="1" applyBorder="1" applyAlignment="1" applyProtection="1">
      <alignment horizontal="left" vertical="center" wrapText="1"/>
      <protection/>
    </xf>
    <xf numFmtId="0" fontId="8" fillId="36" borderId="42" xfId="40" applyFont="1" applyFill="1" applyBorder="1" applyAlignment="1" applyProtection="1">
      <alignment vertical="center" wrapText="1"/>
      <protection/>
    </xf>
    <xf numFmtId="181" fontId="10" fillId="36" borderId="15" xfId="40" applyNumberFormat="1" applyFont="1" applyFill="1" applyBorder="1" applyAlignment="1" applyProtection="1" quotePrefix="1">
      <alignment horizontal="right"/>
      <protection/>
    </xf>
    <xf numFmtId="0" fontId="4" fillId="36" borderId="40" xfId="40" applyFont="1" applyFill="1" applyBorder="1" applyAlignment="1" applyProtection="1">
      <alignment wrapText="1"/>
      <protection/>
    </xf>
    <xf numFmtId="181" fontId="10" fillId="36" borderId="18" xfId="40" applyNumberFormat="1" applyFont="1" applyFill="1" applyBorder="1" applyAlignment="1" applyProtection="1" quotePrefix="1">
      <alignment horizontal="right"/>
      <protection/>
    </xf>
    <xf numFmtId="0" fontId="4" fillId="36" borderId="44" xfId="40" applyFont="1" applyFill="1" applyBorder="1" applyAlignment="1" applyProtection="1">
      <alignment wrapText="1"/>
      <protection/>
    </xf>
    <xf numFmtId="181" fontId="6" fillId="36" borderId="46" xfId="40" applyNumberFormat="1" applyFont="1" applyFill="1" applyBorder="1" applyAlignment="1" applyProtection="1" quotePrefix="1">
      <alignment horizontal="right" vertical="center"/>
      <protection/>
    </xf>
    <xf numFmtId="0" fontId="11" fillId="36" borderId="44" xfId="40" applyFont="1" applyFill="1" applyBorder="1" applyAlignment="1" applyProtection="1">
      <alignment wrapText="1"/>
      <protection/>
    </xf>
    <xf numFmtId="181" fontId="10" fillId="36" borderId="23" xfId="40" applyNumberFormat="1" applyFont="1" applyFill="1" applyBorder="1" applyAlignment="1" applyProtection="1" quotePrefix="1">
      <alignment horizontal="right" vertical="center"/>
      <protection/>
    </xf>
    <xf numFmtId="0" fontId="4" fillId="36" borderId="42" xfId="40" applyFont="1" applyFill="1" applyBorder="1" applyAlignment="1" applyProtection="1">
      <alignment wrapText="1"/>
      <protection/>
    </xf>
    <xf numFmtId="3" fontId="135" fillId="39" borderId="38" xfId="34" applyNumberFormat="1" applyFont="1" applyFill="1" applyBorder="1" applyAlignment="1" applyProtection="1">
      <alignment horizontal="right" vertical="center"/>
      <protection/>
    </xf>
    <xf numFmtId="0" fontId="4" fillId="36" borderId="40" xfId="40" applyFont="1" applyFill="1" applyBorder="1" applyAlignment="1" applyProtection="1">
      <alignment vertical="center" wrapText="1"/>
      <protection/>
    </xf>
    <xf numFmtId="181" fontId="9" fillId="36" borderId="21" xfId="40" applyNumberFormat="1" applyFont="1" applyFill="1" applyBorder="1" applyAlignment="1" applyProtection="1" quotePrefix="1">
      <alignment horizontal="right" vertical="center"/>
      <protection/>
    </xf>
    <xf numFmtId="0" fontId="4" fillId="36" borderId="47" xfId="40" applyFont="1" applyFill="1" applyBorder="1" applyAlignment="1" applyProtection="1">
      <alignment vertical="center" wrapText="1"/>
      <protection/>
    </xf>
    <xf numFmtId="3" fontId="6" fillId="36" borderId="48" xfId="34" applyNumberFormat="1" applyFont="1" applyFill="1" applyBorder="1" applyAlignment="1" applyProtection="1">
      <alignment horizontal="right" vertical="center"/>
      <protection/>
    </xf>
    <xf numFmtId="181" fontId="9" fillId="36" borderId="49" xfId="40" applyNumberFormat="1" applyFont="1" applyFill="1" applyBorder="1" applyAlignment="1" applyProtection="1" quotePrefix="1">
      <alignment horizontal="right" vertical="center"/>
      <protection/>
    </xf>
    <xf numFmtId="0" fontId="4" fillId="36" borderId="50" xfId="40" applyFont="1" applyFill="1" applyBorder="1" applyAlignment="1" applyProtection="1">
      <alignment horizontal="left" vertical="center" wrapText="1"/>
      <protection/>
    </xf>
    <xf numFmtId="3" fontId="6" fillId="36" borderId="51" xfId="34" applyNumberFormat="1" applyFont="1" applyFill="1" applyBorder="1" applyAlignment="1" applyProtection="1">
      <alignment horizontal="right" vertical="center"/>
      <protection/>
    </xf>
    <xf numFmtId="181" fontId="9" fillId="36" borderId="52" xfId="40" applyNumberFormat="1" applyFont="1" applyFill="1" applyBorder="1" applyAlignment="1" applyProtection="1" quotePrefix="1">
      <alignment horizontal="right" vertical="center"/>
      <protection/>
    </xf>
    <xf numFmtId="0" fontId="4" fillId="36" borderId="53" xfId="40" applyFont="1" applyFill="1" applyBorder="1" applyAlignment="1" applyProtection="1">
      <alignment vertical="center" wrapText="1"/>
      <protection/>
    </xf>
    <xf numFmtId="3" fontId="6" fillId="36" borderId="54" xfId="34" applyNumberFormat="1" applyFont="1" applyFill="1" applyBorder="1" applyAlignment="1" applyProtection="1">
      <alignment horizontal="right" vertical="center"/>
      <protection/>
    </xf>
    <xf numFmtId="0" fontId="4" fillId="36" borderId="50" xfId="40" applyFont="1" applyFill="1" applyBorder="1" applyAlignment="1" applyProtection="1">
      <alignment vertical="center" wrapText="1"/>
      <protection/>
    </xf>
    <xf numFmtId="0" fontId="8" fillId="36" borderId="53" xfId="40" applyFont="1" applyFill="1" applyBorder="1" applyAlignment="1" applyProtection="1">
      <alignment horizontal="left" vertical="center" wrapText="1"/>
      <protection/>
    </xf>
    <xf numFmtId="181" fontId="9" fillId="36" borderId="55" xfId="40" applyNumberFormat="1" applyFont="1" applyFill="1" applyBorder="1" applyAlignment="1" applyProtection="1" quotePrefix="1">
      <alignment horizontal="right" vertical="center"/>
      <protection/>
    </xf>
    <xf numFmtId="0" fontId="8" fillId="36" borderId="56" xfId="40" applyFont="1" applyFill="1" applyBorder="1" applyAlignment="1" applyProtection="1">
      <alignment horizontal="left" vertical="center" wrapText="1"/>
      <protection/>
    </xf>
    <xf numFmtId="3" fontId="6" fillId="36" borderId="57" xfId="34" applyNumberFormat="1" applyFont="1" applyFill="1" applyBorder="1" applyAlignment="1" applyProtection="1">
      <alignment horizontal="right" vertical="center"/>
      <protection/>
    </xf>
    <xf numFmtId="0" fontId="4" fillId="36" borderId="42" xfId="40" applyFont="1" applyFill="1" applyBorder="1" applyAlignment="1" applyProtection="1">
      <alignment vertical="center" wrapText="1"/>
      <protection/>
    </xf>
    <xf numFmtId="0" fontId="8" fillId="36" borderId="40" xfId="40" applyFont="1" applyFill="1" applyBorder="1" applyAlignment="1" applyProtection="1">
      <alignment horizontal="left" vertical="center" wrapText="1"/>
      <protection/>
    </xf>
    <xf numFmtId="0" fontId="6" fillId="36" borderId="39" xfId="40" applyFont="1" applyFill="1" applyBorder="1" applyAlignment="1" applyProtection="1" quotePrefix="1">
      <alignment horizontal="center" vertical="center"/>
      <protection/>
    </xf>
    <xf numFmtId="0" fontId="8" fillId="36" borderId="44" xfId="40" applyFont="1" applyFill="1" applyBorder="1" applyAlignment="1" applyProtection="1">
      <alignment horizontal="left" vertical="center" wrapText="1"/>
      <protection/>
    </xf>
    <xf numFmtId="0" fontId="8" fillId="36" borderId="42" xfId="40" applyFont="1" applyFill="1" applyBorder="1" applyAlignment="1" applyProtection="1">
      <alignment horizontal="left" vertical="center" wrapText="1"/>
      <protection/>
    </xf>
    <xf numFmtId="0" fontId="8" fillId="36" borderId="40" xfId="40" applyFont="1" applyFill="1" applyBorder="1" applyAlignment="1" applyProtection="1">
      <alignment horizontal="left" vertical="center" wrapText="1"/>
      <protection/>
    </xf>
    <xf numFmtId="0" fontId="8" fillId="36" borderId="42" xfId="40" applyFont="1" applyFill="1" applyBorder="1" applyAlignment="1" applyProtection="1">
      <alignment horizontal="left" vertical="center" wrapText="1"/>
      <protection/>
    </xf>
    <xf numFmtId="0" fontId="6" fillId="36" borderId="39" xfId="40" applyFont="1" applyFill="1" applyBorder="1" applyAlignment="1" applyProtection="1">
      <alignment horizontal="center" vertical="center"/>
      <protection/>
    </xf>
    <xf numFmtId="0" fontId="8" fillId="36" borderId="40" xfId="34" applyFont="1" applyFill="1" applyBorder="1" applyAlignment="1" applyProtection="1">
      <alignment vertical="center" wrapText="1"/>
      <protection/>
    </xf>
    <xf numFmtId="0" fontId="8" fillId="36" borderId="53" xfId="34" applyFont="1" applyFill="1" applyBorder="1" applyAlignment="1" applyProtection="1">
      <alignment vertical="center" wrapText="1"/>
      <protection/>
    </xf>
    <xf numFmtId="181" fontId="9" fillId="36" borderId="58" xfId="40" applyNumberFormat="1" applyFont="1" applyFill="1" applyBorder="1" applyAlignment="1" applyProtection="1" quotePrefix="1">
      <alignment horizontal="right"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6" fillId="36" borderId="59" xfId="34" applyNumberFormat="1" applyFont="1" applyFill="1" applyBorder="1" applyAlignment="1" applyProtection="1">
      <alignment horizontal="right" vertical="center"/>
      <protection/>
    </xf>
    <xf numFmtId="0" fontId="8" fillId="36" borderId="56" xfId="34" applyFont="1" applyFill="1" applyBorder="1" applyAlignment="1" applyProtection="1">
      <alignment vertical="center" wrapText="1"/>
      <protection/>
    </xf>
    <xf numFmtId="0" fontId="8" fillId="36" borderId="50" xfId="34" applyFont="1" applyFill="1" applyBorder="1" applyAlignment="1" applyProtection="1">
      <alignment vertical="center" wrapText="1"/>
      <protection/>
    </xf>
    <xf numFmtId="0" fontId="8" fillId="36" borderId="60" xfId="40" applyFont="1" applyFill="1" applyBorder="1" applyAlignment="1" applyProtection="1">
      <alignment horizontal="left" vertical="center" wrapText="1"/>
      <protection/>
    </xf>
    <xf numFmtId="0" fontId="135" fillId="39" borderId="61" xfId="34" applyFont="1" applyFill="1" applyBorder="1" applyAlignment="1" applyProtection="1">
      <alignment vertical="center"/>
      <protection/>
    </xf>
    <xf numFmtId="0" fontId="4" fillId="36" borderId="40" xfId="34" applyFont="1" applyFill="1" applyBorder="1" applyAlignment="1" applyProtection="1">
      <alignment vertical="center" wrapText="1"/>
      <protection/>
    </xf>
    <xf numFmtId="0" fontId="4" fillId="36" borderId="44" xfId="34" applyFont="1" applyFill="1" applyBorder="1" applyAlignment="1" applyProtection="1">
      <alignment vertical="center" wrapText="1"/>
      <protection/>
    </xf>
    <xf numFmtId="0" fontId="4" fillId="36" borderId="42" xfId="34" applyFont="1" applyFill="1" applyBorder="1" applyAlignment="1" applyProtection="1">
      <alignment vertical="center" wrapText="1"/>
      <protection/>
    </xf>
    <xf numFmtId="178" fontId="4" fillId="36" borderId="39" xfId="40" applyNumberFormat="1" applyFont="1" applyFill="1" applyBorder="1" applyAlignment="1" applyProtection="1">
      <alignment horizontal="right" vertical="center"/>
      <protection/>
    </xf>
    <xf numFmtId="0" fontId="4" fillId="36" borderId="44" xfId="40" applyFont="1" applyFill="1" applyBorder="1" applyAlignment="1" applyProtection="1">
      <alignment horizontal="left" vertical="center" wrapText="1"/>
      <protection/>
    </xf>
    <xf numFmtId="0" fontId="8" fillId="36" borderId="40" xfId="40" applyFont="1" applyFill="1" applyBorder="1" applyAlignment="1" applyProtection="1">
      <alignment vertical="center" wrapText="1"/>
      <protection/>
    </xf>
    <xf numFmtId="181" fontId="135" fillId="39" borderId="37" xfId="40" applyNumberFormat="1" applyFont="1" applyFill="1" applyBorder="1" applyAlignment="1" applyProtection="1" quotePrefix="1">
      <alignment horizontal="right"/>
      <protection/>
    </xf>
    <xf numFmtId="178" fontId="4" fillId="36" borderId="39" xfId="40" applyNumberFormat="1" applyFont="1" applyFill="1" applyBorder="1" applyAlignment="1" applyProtection="1">
      <alignment horizontal="right"/>
      <protection/>
    </xf>
    <xf numFmtId="181" fontId="9" fillId="36" borderId="15" xfId="40" applyNumberFormat="1" applyFont="1" applyFill="1" applyBorder="1" applyAlignment="1" applyProtection="1" quotePrefix="1">
      <alignment horizontal="right" vertical="top"/>
      <protection/>
    </xf>
    <xf numFmtId="0" fontId="4" fillId="36" borderId="40" xfId="40" applyFont="1" applyFill="1" applyBorder="1" applyAlignment="1" applyProtection="1">
      <alignment vertical="top" wrapText="1"/>
      <protection/>
    </xf>
    <xf numFmtId="181" fontId="9" fillId="36" borderId="18" xfId="40" applyNumberFormat="1" applyFont="1" applyFill="1" applyBorder="1" applyAlignment="1" applyProtection="1" quotePrefix="1">
      <alignment horizontal="right" vertical="top"/>
      <protection/>
    </xf>
    <xf numFmtId="0" fontId="4" fillId="36" borderId="44" xfId="40" applyFont="1" applyFill="1" applyBorder="1" applyAlignment="1" applyProtection="1">
      <alignment vertical="top" wrapText="1"/>
      <protection/>
    </xf>
    <xf numFmtId="181" fontId="9" fillId="36" borderId="23" xfId="40" applyNumberFormat="1" applyFont="1" applyFill="1" applyBorder="1" applyAlignment="1" applyProtection="1" quotePrefix="1">
      <alignment horizontal="right" vertical="top"/>
      <protection/>
    </xf>
    <xf numFmtId="0" fontId="4" fillId="36" borderId="42" xfId="40" applyFont="1" applyFill="1" applyBorder="1" applyAlignment="1" applyProtection="1">
      <alignment vertical="top" wrapText="1"/>
      <protection/>
    </xf>
    <xf numFmtId="181" fontId="9" fillId="36" borderId="21" xfId="40" applyNumberFormat="1" applyFont="1" applyFill="1" applyBorder="1" applyAlignment="1" applyProtection="1" quotePrefix="1">
      <alignment horizontal="right" vertical="top"/>
      <protection/>
    </xf>
    <xf numFmtId="0" fontId="4" fillId="36" borderId="47" xfId="40" applyFont="1" applyFill="1" applyBorder="1" applyAlignment="1" applyProtection="1">
      <alignment vertical="top" wrapText="1"/>
      <protection/>
    </xf>
    <xf numFmtId="181" fontId="136" fillId="36" borderId="62" xfId="40" applyNumberFormat="1" applyFont="1" applyFill="1" applyBorder="1" applyAlignment="1" applyProtection="1" quotePrefix="1">
      <alignment horizontal="right" vertical="center"/>
      <protection/>
    </xf>
    <xf numFmtId="0" fontId="136" fillId="36" borderId="63" xfId="40" applyFont="1" applyFill="1" applyBorder="1" applyProtection="1">
      <alignment/>
      <protection/>
    </xf>
    <xf numFmtId="3" fontId="6" fillId="36" borderId="64" xfId="34" applyNumberFormat="1" applyFont="1" applyFill="1" applyBorder="1" applyAlignment="1" applyProtection="1">
      <alignment horizontal="right" vertical="center"/>
      <protection/>
    </xf>
    <xf numFmtId="183" fontId="135" fillId="26" borderId="37" xfId="40" applyNumberFormat="1" applyFont="1" applyFill="1" applyBorder="1" applyAlignment="1" applyProtection="1">
      <alignment horizontal="right"/>
      <protection/>
    </xf>
    <xf numFmtId="3" fontId="135" fillId="26" borderId="38" xfId="34" applyNumberFormat="1" applyFont="1" applyFill="1" applyBorder="1" applyAlignment="1" applyProtection="1">
      <alignment horizontal="right" vertical="center"/>
      <protection/>
    </xf>
    <xf numFmtId="3" fontId="4" fillId="36" borderId="65" xfId="34" applyNumberFormat="1" applyFont="1" applyFill="1" applyBorder="1" applyAlignment="1" applyProtection="1">
      <alignment horizontal="right" vertical="center"/>
      <protection/>
    </xf>
    <xf numFmtId="0" fontId="4" fillId="36" borderId="0" xfId="34" applyFont="1" applyFill="1" applyBorder="1" applyAlignment="1" applyProtection="1">
      <alignment vertical="center"/>
      <protection/>
    </xf>
    <xf numFmtId="0" fontId="134" fillId="38" borderId="66" xfId="40" applyFont="1" applyFill="1" applyBorder="1" applyAlignment="1" applyProtection="1">
      <alignment horizontal="right" vertical="center"/>
      <protection/>
    </xf>
    <xf numFmtId="3" fontId="135" fillId="38" borderId="67" xfId="34" applyNumberFormat="1" applyFont="1" applyFill="1" applyBorder="1" applyAlignment="1" applyProtection="1">
      <alignment horizontal="right" vertical="center"/>
      <protection/>
    </xf>
    <xf numFmtId="3" fontId="132" fillId="38" borderId="68" xfId="34" applyNumberFormat="1" applyFont="1" applyFill="1" applyBorder="1" applyAlignment="1" applyProtection="1">
      <alignment horizontal="right" vertical="center"/>
      <protection/>
    </xf>
    <xf numFmtId="3" fontId="132" fillId="38" borderId="66" xfId="34" applyNumberFormat="1" applyFont="1" applyFill="1" applyBorder="1" applyAlignment="1" applyProtection="1">
      <alignment horizontal="right" vertical="center"/>
      <protection/>
    </xf>
    <xf numFmtId="3" fontId="132" fillId="38" borderId="69" xfId="34" applyNumberFormat="1" applyFont="1" applyFill="1" applyBorder="1" applyAlignment="1" applyProtection="1">
      <alignment horizontal="right" vertical="center"/>
      <protection/>
    </xf>
    <xf numFmtId="0" fontId="4" fillId="36" borderId="0" xfId="34" applyFont="1" applyFill="1" applyBorder="1" applyAlignment="1" applyProtection="1">
      <alignment vertical="center" wrapText="1"/>
      <protection/>
    </xf>
    <xf numFmtId="0" fontId="6" fillId="36" borderId="0" xfId="34" applyFont="1" applyFill="1" applyAlignment="1" applyProtection="1">
      <alignment horizontal="left" vertical="center"/>
      <protection/>
    </xf>
    <xf numFmtId="3" fontId="4" fillId="36" borderId="0" xfId="34" applyNumberFormat="1" applyFont="1" applyFill="1" applyAlignment="1" applyProtection="1" quotePrefix="1">
      <alignment horizontal="right" vertical="center"/>
      <protection/>
    </xf>
    <xf numFmtId="0" fontId="6" fillId="36" borderId="0" xfId="34" applyFont="1" applyFill="1" applyAlignment="1" applyProtection="1">
      <alignment horizontal="center" vertical="center"/>
      <protection/>
    </xf>
    <xf numFmtId="0" fontId="137" fillId="26" borderId="10" xfId="34" applyFont="1" applyFill="1" applyBorder="1" applyAlignment="1" applyProtection="1">
      <alignment horizontal="center" vertical="center"/>
      <protection/>
    </xf>
    <xf numFmtId="3" fontId="4" fillId="36" borderId="70" xfId="34" applyNumberFormat="1" applyFont="1" applyFill="1" applyBorder="1" applyAlignment="1" applyProtection="1">
      <alignment horizontal="right" vertical="center"/>
      <protection locked="0"/>
    </xf>
    <xf numFmtId="3" fontId="4" fillId="36" borderId="52" xfId="34" applyNumberFormat="1" applyFont="1" applyFill="1" applyBorder="1" applyAlignment="1" applyProtection="1">
      <alignment horizontal="right" vertical="center"/>
      <protection locked="0"/>
    </xf>
    <xf numFmtId="3" fontId="4" fillId="36" borderId="71" xfId="34" applyNumberFormat="1" applyFont="1" applyFill="1" applyBorder="1" applyAlignment="1" applyProtection="1">
      <alignment horizontal="right" vertical="center"/>
      <protection locked="0"/>
    </xf>
    <xf numFmtId="3" fontId="4" fillId="36" borderId="49" xfId="34" applyNumberFormat="1" applyFont="1" applyFill="1" applyBorder="1" applyAlignment="1" applyProtection="1">
      <alignment horizontal="right" vertical="center"/>
      <protection locked="0"/>
    </xf>
    <xf numFmtId="188" fontId="129" fillId="37" borderId="14" xfId="34" applyNumberFormat="1" applyFont="1" applyFill="1" applyBorder="1" applyAlignment="1" applyProtection="1">
      <alignment horizontal="center" vertical="center"/>
      <protection/>
    </xf>
    <xf numFmtId="188" fontId="129" fillId="37" borderId="15" xfId="34" applyNumberFormat="1" applyFont="1" applyFill="1" applyBorder="1" applyAlignment="1" applyProtection="1">
      <alignment horizontal="center" vertical="center"/>
      <protection/>
    </xf>
    <xf numFmtId="188" fontId="129" fillId="37" borderId="17" xfId="34" applyNumberFormat="1" applyFont="1" applyFill="1" applyBorder="1" applyAlignment="1" applyProtection="1">
      <alignment horizontal="center" vertical="center"/>
      <protection/>
    </xf>
    <xf numFmtId="188" fontId="129" fillId="37" borderId="18" xfId="34" applyNumberFormat="1" applyFont="1" applyFill="1" applyBorder="1" applyAlignment="1" applyProtection="1">
      <alignment horizontal="center" vertical="center"/>
      <protection/>
    </xf>
    <xf numFmtId="188" fontId="129" fillId="37" borderId="22" xfId="34" applyNumberFormat="1" applyFont="1" applyFill="1" applyBorder="1" applyAlignment="1" applyProtection="1">
      <alignment horizontal="center" vertical="center"/>
      <protection/>
    </xf>
    <xf numFmtId="188" fontId="129" fillId="37" borderId="23" xfId="34" applyNumberFormat="1" applyFont="1" applyFill="1" applyBorder="1" applyAlignment="1" applyProtection="1">
      <alignment horizontal="center" vertical="center"/>
      <protection/>
    </xf>
    <xf numFmtId="0" fontId="4" fillId="0" borderId="0" xfId="34" applyFont="1" applyAlignment="1" applyProtection="1">
      <alignment vertical="center" wrapText="1"/>
      <protection/>
    </xf>
    <xf numFmtId="178" fontId="4" fillId="36" borderId="39" xfId="40" applyNumberFormat="1" applyFont="1" applyFill="1" applyBorder="1" applyAlignment="1">
      <alignment horizontal="right" vertical="center"/>
      <protection/>
    </xf>
    <xf numFmtId="3" fontId="4" fillId="36" borderId="72" xfId="34" applyNumberFormat="1" applyFont="1" applyFill="1" applyBorder="1" applyAlignment="1" applyProtection="1">
      <alignment horizontal="right" vertical="center"/>
      <protection locked="0"/>
    </xf>
    <xf numFmtId="3" fontId="4" fillId="36" borderId="55" xfId="34" applyNumberFormat="1" applyFont="1" applyFill="1" applyBorder="1" applyAlignment="1" applyProtection="1">
      <alignment horizontal="right" vertical="center"/>
      <protection locked="0"/>
    </xf>
    <xf numFmtId="3" fontId="4" fillId="36" borderId="46" xfId="34" applyNumberFormat="1" applyFont="1" applyFill="1" applyBorder="1" applyAlignment="1" applyProtection="1">
      <alignment horizontal="right" vertical="center"/>
      <protection locked="0"/>
    </xf>
    <xf numFmtId="3" fontId="4" fillId="36" borderId="58" xfId="34" applyNumberFormat="1" applyFont="1" applyFill="1" applyBorder="1" applyAlignment="1" applyProtection="1">
      <alignment horizontal="right" vertical="center"/>
      <protection locked="0"/>
    </xf>
    <xf numFmtId="186" fontId="131" fillId="26" borderId="10" xfId="34" applyNumberFormat="1" applyFont="1" applyFill="1" applyBorder="1" applyAlignment="1" applyProtection="1">
      <alignment horizontal="center" vertical="center"/>
      <protection/>
    </xf>
    <xf numFmtId="3" fontId="6" fillId="36" borderId="0" xfId="34" applyNumberFormat="1" applyFont="1" applyFill="1" applyAlignment="1" applyProtection="1" quotePrefix="1">
      <alignment horizontal="right" vertical="center"/>
      <protection/>
    </xf>
    <xf numFmtId="3" fontId="135" fillId="40" borderId="73" xfId="34" applyNumberFormat="1" applyFont="1" applyFill="1" applyBorder="1" applyAlignment="1" applyProtection="1">
      <alignment horizontal="left" vertical="center"/>
      <protection/>
    </xf>
    <xf numFmtId="3" fontId="4" fillId="40" borderId="61" xfId="34" applyNumberFormat="1" applyFont="1" applyFill="1" applyBorder="1" applyAlignment="1" applyProtection="1">
      <alignment horizontal="right" vertical="center"/>
      <protection/>
    </xf>
    <xf numFmtId="3" fontId="4" fillId="40" borderId="25" xfId="34" applyNumberFormat="1" applyFont="1" applyFill="1" applyBorder="1" applyAlignment="1" applyProtection="1">
      <alignment horizontal="right" vertical="center"/>
      <protection/>
    </xf>
    <xf numFmtId="0" fontId="4" fillId="0" borderId="0" xfId="34" applyFont="1" applyBorder="1" applyAlignment="1" applyProtection="1">
      <alignment vertical="center"/>
      <protection/>
    </xf>
    <xf numFmtId="0" fontId="4" fillId="0" borderId="0" xfId="34" applyFont="1" applyBorder="1" applyAlignment="1" applyProtection="1">
      <alignment vertical="center" wrapText="1"/>
      <protection/>
    </xf>
    <xf numFmtId="0" fontId="4" fillId="41" borderId="0" xfId="34" applyFont="1" applyFill="1" applyAlignment="1">
      <alignment vertical="center"/>
      <protection/>
    </xf>
    <xf numFmtId="0" fontId="4" fillId="41" borderId="0" xfId="34" applyFont="1" applyFill="1" applyAlignment="1">
      <alignment vertical="center" wrapText="1"/>
      <protection/>
    </xf>
    <xf numFmtId="0" fontId="4" fillId="41" borderId="0" xfId="34" applyFont="1" applyFill="1" applyAlignment="1" applyProtection="1">
      <alignment vertical="center"/>
      <protection/>
    </xf>
    <xf numFmtId="3" fontId="6" fillId="36" borderId="0" xfId="34" applyNumberFormat="1" applyFont="1" applyFill="1" applyAlignment="1" applyProtection="1" quotePrefix="1">
      <alignment horizontal="right" vertical="center"/>
      <protection/>
    </xf>
    <xf numFmtId="0" fontId="36" fillId="42" borderId="35" xfId="34" applyFont="1" applyFill="1" applyBorder="1" applyAlignment="1" applyProtection="1">
      <alignment horizontal="center" vertical="center" wrapText="1"/>
      <protection/>
    </xf>
    <xf numFmtId="0" fontId="35" fillId="43" borderId="11" xfId="0" applyFont="1" applyFill="1" applyBorder="1" applyAlignment="1" applyProtection="1">
      <alignment horizontal="center" vertical="center" wrapText="1"/>
      <protection/>
    </xf>
    <xf numFmtId="0" fontId="35" fillId="43" borderId="12" xfId="0" applyFont="1" applyFill="1" applyBorder="1" applyAlignment="1" applyProtection="1">
      <alignment horizontal="center" vertical="center" wrapText="1"/>
      <protection/>
    </xf>
    <xf numFmtId="0" fontId="35" fillId="43" borderId="13" xfId="0" applyFont="1" applyFill="1" applyBorder="1" applyAlignment="1" applyProtection="1">
      <alignment horizontal="center" vertical="center" wrapText="1"/>
      <protection/>
    </xf>
    <xf numFmtId="3" fontId="4" fillId="36" borderId="16" xfId="34" applyNumberFormat="1" applyFont="1" applyFill="1" applyBorder="1" applyAlignment="1" applyProtection="1">
      <alignment horizontal="right" vertical="center"/>
      <protection locked="0"/>
    </xf>
    <xf numFmtId="3" fontId="4" fillId="36" borderId="74" xfId="34" applyNumberFormat="1" applyFont="1" applyFill="1" applyBorder="1" applyAlignment="1" applyProtection="1">
      <alignment horizontal="right" vertical="center"/>
      <protection locked="0"/>
    </xf>
    <xf numFmtId="3" fontId="4" fillId="36" borderId="19" xfId="34" applyNumberFormat="1" applyFont="1" applyFill="1" applyBorder="1" applyAlignment="1" applyProtection="1">
      <alignment horizontal="right" vertical="center"/>
      <protection locked="0"/>
    </xf>
    <xf numFmtId="3" fontId="4" fillId="36" borderId="24" xfId="34" applyNumberFormat="1" applyFont="1" applyFill="1" applyBorder="1" applyAlignment="1" applyProtection="1">
      <alignment horizontal="right" vertical="center"/>
      <protection locked="0"/>
    </xf>
    <xf numFmtId="3" fontId="132" fillId="39" borderId="31" xfId="34" applyNumberFormat="1" applyFont="1" applyFill="1" applyBorder="1" applyAlignment="1" applyProtection="1">
      <alignment horizontal="right" vertical="center"/>
      <protection locked="0"/>
    </xf>
    <xf numFmtId="3" fontId="132" fillId="39" borderId="10" xfId="34" applyNumberFormat="1" applyFont="1" applyFill="1" applyBorder="1" applyAlignment="1" applyProtection="1">
      <alignment horizontal="right" vertical="center"/>
      <protection locked="0"/>
    </xf>
    <xf numFmtId="3" fontId="132" fillId="39" borderId="32" xfId="34" applyNumberFormat="1" applyFont="1" applyFill="1" applyBorder="1" applyAlignment="1" applyProtection="1">
      <alignment horizontal="right" vertical="center"/>
      <protection locked="0"/>
    </xf>
    <xf numFmtId="3" fontId="4" fillId="36" borderId="75" xfId="34" applyNumberFormat="1" applyFont="1" applyFill="1" applyBorder="1" applyAlignment="1" applyProtection="1">
      <alignment horizontal="right" vertical="center"/>
      <protection locked="0"/>
    </xf>
    <xf numFmtId="3" fontId="4" fillId="36" borderId="76" xfId="34" applyNumberFormat="1" applyFont="1" applyFill="1" applyBorder="1" applyAlignment="1" applyProtection="1">
      <alignment horizontal="right" vertical="center"/>
      <protection locked="0"/>
    </xf>
    <xf numFmtId="3" fontId="4" fillId="36" borderId="77" xfId="34" applyNumberFormat="1" applyFont="1" applyFill="1" applyBorder="1" applyAlignment="1" applyProtection="1">
      <alignment horizontal="right" vertical="center"/>
      <protection locked="0"/>
    </xf>
    <xf numFmtId="3" fontId="4" fillId="36" borderId="78" xfId="34" applyNumberFormat="1" applyFont="1" applyFill="1" applyBorder="1" applyAlignment="1" applyProtection="1">
      <alignment horizontal="right" vertical="center"/>
      <protection locked="0"/>
    </xf>
    <xf numFmtId="3" fontId="132" fillId="26" borderId="31" xfId="34" applyNumberFormat="1" applyFont="1" applyFill="1" applyBorder="1" applyAlignment="1" applyProtection="1">
      <alignment horizontal="right" vertical="center"/>
      <protection locked="0"/>
    </xf>
    <xf numFmtId="3" fontId="132" fillId="26" borderId="10" xfId="34" applyNumberFormat="1" applyFont="1" applyFill="1" applyBorder="1" applyAlignment="1" applyProtection="1">
      <alignment horizontal="right" vertical="center"/>
      <protection locked="0"/>
    </xf>
    <xf numFmtId="3" fontId="132" fillId="26" borderId="32" xfId="34" applyNumberFormat="1" applyFont="1" applyFill="1" applyBorder="1" applyAlignment="1" applyProtection="1">
      <alignment horizontal="right" vertical="center"/>
      <protection locked="0"/>
    </xf>
    <xf numFmtId="200" fontId="135" fillId="40" borderId="69" xfId="42" applyNumberFormat="1" applyFont="1" applyFill="1" applyBorder="1" applyAlignment="1" applyProtection="1">
      <alignment horizontal="center" vertical="center" wrapText="1"/>
      <protection/>
    </xf>
    <xf numFmtId="183" fontId="6" fillId="36" borderId="33" xfId="40" applyNumberFormat="1" applyFont="1" applyFill="1" applyBorder="1" applyAlignment="1" quotePrefix="1">
      <alignment horizontal="right" vertical="center"/>
      <protection/>
    </xf>
    <xf numFmtId="0" fontId="6" fillId="36" borderId="34" xfId="34" applyFont="1" applyFill="1" applyBorder="1" applyAlignment="1">
      <alignment vertical="center"/>
      <protection/>
    </xf>
    <xf numFmtId="0" fontId="6" fillId="36" borderId="34" xfId="34" applyFont="1" applyFill="1" applyBorder="1" applyAlignment="1">
      <alignment vertical="center" wrapText="1"/>
      <protection/>
    </xf>
    <xf numFmtId="183" fontId="6" fillId="36" borderId="39" xfId="40" applyNumberFormat="1" applyFont="1" applyFill="1" applyBorder="1" applyAlignment="1" quotePrefix="1">
      <alignment horizontal="right" vertical="center"/>
      <protection/>
    </xf>
    <xf numFmtId="0" fontId="6" fillId="36" borderId="0" xfId="34" applyFont="1" applyFill="1" applyBorder="1" applyAlignment="1">
      <alignment vertical="center" wrapText="1"/>
      <protection/>
    </xf>
    <xf numFmtId="3" fontId="4" fillId="36" borderId="61" xfId="34" applyNumberFormat="1" applyFont="1" applyFill="1" applyBorder="1" applyAlignment="1" applyProtection="1">
      <alignment horizontal="right" vertical="center"/>
      <protection/>
    </xf>
    <xf numFmtId="3" fontId="4" fillId="36" borderId="79" xfId="34" applyNumberFormat="1" applyFont="1" applyFill="1" applyBorder="1" applyAlignment="1" applyProtection="1">
      <alignment horizontal="right" vertical="center"/>
      <protection/>
    </xf>
    <xf numFmtId="3" fontId="4" fillId="36" borderId="59" xfId="34" applyNumberFormat="1" applyFont="1" applyFill="1" applyBorder="1" applyAlignment="1" applyProtection="1">
      <alignment horizontal="right" vertical="center"/>
      <protection/>
    </xf>
    <xf numFmtId="3" fontId="4" fillId="36" borderId="80" xfId="34" applyNumberFormat="1" applyFont="1" applyFill="1" applyBorder="1" applyAlignment="1">
      <alignment horizontal="right" vertical="center"/>
      <protection/>
    </xf>
    <xf numFmtId="3" fontId="4" fillId="36" borderId="81" xfId="34" applyNumberFormat="1" applyFont="1" applyFill="1" applyBorder="1" applyAlignment="1">
      <alignment horizontal="right" vertical="center"/>
      <protection/>
    </xf>
    <xf numFmtId="3" fontId="4" fillId="36" borderId="82" xfId="34" applyNumberFormat="1" applyFont="1" applyFill="1" applyBorder="1" applyAlignment="1">
      <alignment horizontal="right" vertical="center"/>
      <protection/>
    </xf>
    <xf numFmtId="3" fontId="4" fillId="36" borderId="46" xfId="34" applyNumberFormat="1" applyFont="1" applyFill="1" applyBorder="1" applyAlignment="1">
      <alignment horizontal="right" vertical="center"/>
      <protection/>
    </xf>
    <xf numFmtId="3" fontId="4" fillId="36" borderId="58" xfId="34" applyNumberFormat="1" applyFont="1" applyFill="1" applyBorder="1" applyAlignment="1">
      <alignment horizontal="right" vertical="center"/>
      <protection/>
    </xf>
    <xf numFmtId="3" fontId="4" fillId="36" borderId="76" xfId="34" applyNumberFormat="1" applyFont="1" applyFill="1" applyBorder="1" applyAlignment="1">
      <alignment horizontal="right" vertical="center"/>
      <protection/>
    </xf>
    <xf numFmtId="3" fontId="4" fillId="36" borderId="11" xfId="34" applyNumberFormat="1" applyFont="1" applyFill="1" applyBorder="1" applyAlignment="1">
      <alignment horizontal="right" vertical="center"/>
      <protection/>
    </xf>
    <xf numFmtId="3" fontId="4" fillId="36" borderId="12" xfId="34" applyNumberFormat="1" applyFont="1" applyFill="1" applyBorder="1" applyAlignment="1">
      <alignment horizontal="right" vertical="center"/>
      <protection/>
    </xf>
    <xf numFmtId="3" fontId="4" fillId="36" borderId="13" xfId="34" applyNumberFormat="1" applyFont="1" applyFill="1" applyBorder="1" applyAlignment="1">
      <alignment horizontal="right" vertical="center"/>
      <protection/>
    </xf>
    <xf numFmtId="0" fontId="6" fillId="36" borderId="39" xfId="34" applyFont="1" applyFill="1" applyBorder="1" applyAlignment="1" applyProtection="1">
      <alignment vertical="center"/>
      <protection locked="0"/>
    </xf>
    <xf numFmtId="0" fontId="4" fillId="36" borderId="39" xfId="34" applyFont="1" applyFill="1" applyBorder="1" applyAlignment="1">
      <alignment horizontal="center" vertical="center"/>
      <protection/>
    </xf>
    <xf numFmtId="1" fontId="135" fillId="44" borderId="79" xfId="34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34" applyFont="1" applyFill="1" applyBorder="1" applyAlignment="1">
      <alignment horizontal="center" vertical="center"/>
      <protection/>
    </xf>
    <xf numFmtId="3" fontId="36" fillId="36" borderId="83" xfId="34" applyNumberFormat="1" applyFont="1" applyFill="1" applyBorder="1" applyAlignment="1" quotePrefix="1">
      <alignment horizontal="center" vertical="center"/>
      <protection/>
    </xf>
    <xf numFmtId="0" fontId="4" fillId="36" borderId="29" xfId="34" applyFont="1" applyFill="1" applyBorder="1" applyAlignment="1" quotePrefix="1">
      <alignment horizontal="center" vertical="center"/>
      <protection/>
    </xf>
    <xf numFmtId="0" fontId="4" fillId="0" borderId="83" xfId="34" applyFont="1" applyBorder="1" applyAlignment="1" quotePrefix="1">
      <alignment horizontal="center" vertical="center" wrapText="1"/>
      <protection/>
    </xf>
    <xf numFmtId="0" fontId="138" fillId="36" borderId="83" xfId="34" applyFont="1" applyFill="1" applyBorder="1" applyAlignment="1">
      <alignment horizontal="center" vertical="center" wrapText="1"/>
      <protection/>
    </xf>
    <xf numFmtId="182" fontId="139" fillId="36" borderId="84" xfId="34" applyNumberFormat="1" applyFont="1" applyFill="1" applyBorder="1" applyAlignment="1" applyProtection="1">
      <alignment horizontal="center" vertical="center" wrapText="1"/>
      <protection/>
    </xf>
    <xf numFmtId="0" fontId="18" fillId="36" borderId="0" xfId="34" applyFont="1" applyFill="1">
      <alignment/>
      <protection/>
    </xf>
    <xf numFmtId="188" fontId="129" fillId="37" borderId="31" xfId="34" applyNumberFormat="1" applyFont="1" applyFill="1" applyBorder="1" applyAlignment="1" applyProtection="1">
      <alignment horizontal="center" vertical="center"/>
      <protection/>
    </xf>
    <xf numFmtId="188" fontId="129" fillId="37" borderId="10" xfId="34" applyNumberFormat="1" applyFont="1" applyFill="1" applyBorder="1" applyAlignment="1" applyProtection="1">
      <alignment horizontal="center" vertical="center"/>
      <protection/>
    </xf>
    <xf numFmtId="188" fontId="129" fillId="37" borderId="32" xfId="34" applyNumberFormat="1" applyFont="1" applyFill="1" applyBorder="1" applyAlignment="1" applyProtection="1">
      <alignment horizontal="center" vertical="center"/>
      <protection/>
    </xf>
    <xf numFmtId="0" fontId="134" fillId="38" borderId="68" xfId="40" applyFont="1" applyFill="1" applyBorder="1" applyAlignment="1" applyProtection="1">
      <alignment horizontal="right" vertical="center"/>
      <protection/>
    </xf>
    <xf numFmtId="188" fontId="129" fillId="39" borderId="31" xfId="34" applyNumberFormat="1" applyFont="1" applyFill="1" applyBorder="1" applyAlignment="1" applyProtection="1">
      <alignment horizontal="center" vertical="center"/>
      <protection/>
    </xf>
    <xf numFmtId="188" fontId="129" fillId="39" borderId="10" xfId="34" applyNumberFormat="1" applyFont="1" applyFill="1" applyBorder="1" applyAlignment="1" applyProtection="1">
      <alignment horizontal="center" vertical="center"/>
      <protection/>
    </xf>
    <xf numFmtId="188" fontId="129" fillId="39" borderId="32" xfId="34" applyNumberFormat="1" applyFont="1" applyFill="1" applyBorder="1" applyAlignment="1" applyProtection="1">
      <alignment horizontal="center" vertical="center"/>
      <protection/>
    </xf>
    <xf numFmtId="0" fontId="135" fillId="39" borderId="61" xfId="34" applyFont="1" applyFill="1" applyBorder="1" applyAlignment="1" applyProtection="1">
      <alignment vertical="center" wrapText="1"/>
      <protection/>
    </xf>
    <xf numFmtId="0" fontId="140" fillId="45" borderId="0" xfId="36" applyFont="1" applyFill="1" applyBorder="1">
      <alignment/>
      <protection/>
    </xf>
    <xf numFmtId="0" fontId="140" fillId="45" borderId="0" xfId="36" applyFont="1" applyFill="1" applyBorder="1" applyAlignment="1">
      <alignment/>
      <protection/>
    </xf>
    <xf numFmtId="0" fontId="140" fillId="0" borderId="0" xfId="36" applyFont="1" applyFill="1" applyBorder="1">
      <alignment/>
      <protection/>
    </xf>
    <xf numFmtId="0" fontId="21" fillId="46" borderId="0" xfId="34" applyFont="1" applyFill="1" applyBorder="1" applyAlignment="1">
      <alignment horizontal="center"/>
      <protection/>
    </xf>
    <xf numFmtId="0" fontId="4" fillId="46" borderId="0" xfId="36" applyFont="1" applyFill="1" applyBorder="1" applyAlignment="1">
      <alignment horizontal="left" vertical="center" wrapText="1"/>
      <protection/>
    </xf>
    <xf numFmtId="0" fontId="36" fillId="46" borderId="85" xfId="0" applyFont="1" applyFill="1" applyBorder="1" applyAlignment="1" applyProtection="1" quotePrefix="1">
      <alignment horizontal="left"/>
      <protection/>
    </xf>
    <xf numFmtId="0" fontId="36" fillId="46" borderId="86" xfId="0" applyFont="1" applyFill="1" applyBorder="1" applyAlignment="1" applyProtection="1" quotePrefix="1">
      <alignment horizontal="left"/>
      <protection/>
    </xf>
    <xf numFmtId="0" fontId="36" fillId="46" borderId="87" xfId="0" applyFont="1" applyFill="1" applyBorder="1" applyAlignment="1" applyProtection="1" quotePrefix="1">
      <alignment horizontal="left"/>
      <protection/>
    </xf>
    <xf numFmtId="0" fontId="5" fillId="0" borderId="0" xfId="36" applyFont="1" applyFill="1" applyBorder="1" applyAlignment="1">
      <alignment vertical="center" wrapText="1"/>
      <protection/>
    </xf>
    <xf numFmtId="0" fontId="4" fillId="0" borderId="0" xfId="36" applyFont="1" applyFill="1" applyBorder="1" applyAlignment="1">
      <alignment horizontal="left" vertical="center" wrapText="1"/>
      <protection/>
    </xf>
    <xf numFmtId="0" fontId="4" fillId="0" borderId="0" xfId="34" applyFont="1" applyFill="1" applyBorder="1" applyAlignment="1">
      <alignment horizontal="right" vertical="center"/>
      <protection/>
    </xf>
    <xf numFmtId="184" fontId="22" fillId="46" borderId="0" xfId="43" applyNumberFormat="1" applyFont="1" applyFill="1" applyBorder="1" applyAlignment="1" quotePrefix="1">
      <alignment horizontal="right"/>
      <protection/>
    </xf>
    <xf numFmtId="0" fontId="9" fillId="46" borderId="0" xfId="43" applyFont="1" applyFill="1" applyBorder="1">
      <alignment/>
      <protection/>
    </xf>
    <xf numFmtId="0" fontId="9" fillId="46" borderId="0" xfId="43" applyFont="1" applyFill="1" applyBorder="1" applyAlignment="1" quotePrefix="1">
      <alignment horizontal="left"/>
      <protection/>
    </xf>
    <xf numFmtId="0" fontId="9" fillId="46" borderId="0" xfId="43" applyFont="1" applyFill="1" applyBorder="1" applyAlignment="1" quotePrefix="1">
      <alignment horizontal="left"/>
      <protection/>
    </xf>
    <xf numFmtId="0" fontId="9" fillId="46" borderId="0" xfId="43" applyFont="1" applyFill="1" applyBorder="1">
      <alignment/>
      <protection/>
    </xf>
    <xf numFmtId="0" fontId="9" fillId="46" borderId="0" xfId="43" applyFont="1" applyFill="1" applyBorder="1" applyAlignment="1">
      <alignment horizontal="left"/>
      <protection/>
    </xf>
    <xf numFmtId="0" fontId="9" fillId="46" borderId="0" xfId="43" applyFont="1" applyFill="1" applyBorder="1" applyAlignment="1">
      <alignment horizontal="left"/>
      <protection/>
    </xf>
    <xf numFmtId="0" fontId="10" fillId="46" borderId="0" xfId="43" applyFont="1" applyFill="1" applyBorder="1">
      <alignment/>
      <protection/>
    </xf>
    <xf numFmtId="0" fontId="10" fillId="46" borderId="0" xfId="43" applyFont="1" applyFill="1" applyBorder="1" applyAlignment="1" quotePrefix="1">
      <alignment horizontal="left"/>
      <protection/>
    </xf>
    <xf numFmtId="0" fontId="9" fillId="46" borderId="0" xfId="40" applyFont="1" applyFill="1" applyBorder="1" applyAlignment="1">
      <alignment horizontal="left"/>
      <protection/>
    </xf>
    <xf numFmtId="0" fontId="9" fillId="46" borderId="0" xfId="40" applyFont="1" applyFill="1" applyBorder="1" applyAlignment="1">
      <alignment horizontal="left"/>
      <protection/>
    </xf>
    <xf numFmtId="0" fontId="9" fillId="46" borderId="0" xfId="43" applyFont="1" applyFill="1" applyBorder="1" applyAlignment="1" quotePrefix="1">
      <alignment horizontal="left"/>
      <protection/>
    </xf>
    <xf numFmtId="0" fontId="10" fillId="46" borderId="0" xfId="43" applyFont="1" applyFill="1" applyBorder="1" applyAlignment="1">
      <alignment horizontal="left"/>
      <protection/>
    </xf>
    <xf numFmtId="184" fontId="23" fillId="46" borderId="0" xfId="43" applyNumberFormat="1" applyFont="1" applyFill="1" applyBorder="1" applyAlignment="1" quotePrefix="1">
      <alignment horizontal="right"/>
      <protection/>
    </xf>
    <xf numFmtId="0" fontId="9" fillId="46" borderId="0" xfId="43" applyFont="1" applyFill="1" applyBorder="1">
      <alignment/>
      <protection/>
    </xf>
    <xf numFmtId="184" fontId="22" fillId="46" borderId="0" xfId="43" applyNumberFormat="1" applyFont="1" applyFill="1" applyBorder="1" applyAlignment="1">
      <alignment horizontal="right"/>
      <protection/>
    </xf>
    <xf numFmtId="0" fontId="9" fillId="46" borderId="0" xfId="43" applyFont="1" applyFill="1" applyBorder="1" applyAlignment="1">
      <alignment horizontal="left"/>
      <protection/>
    </xf>
    <xf numFmtId="0" fontId="140" fillId="0" borderId="0" xfId="36" applyFont="1" applyFill="1" applyBorder="1" applyAlignment="1">
      <alignment/>
      <protection/>
    </xf>
    <xf numFmtId="0" fontId="19" fillId="46" borderId="0" xfId="34" applyFont="1" applyFill="1" applyBorder="1">
      <alignment/>
      <protection/>
    </xf>
    <xf numFmtId="0" fontId="18" fillId="46" borderId="0" xfId="34" applyFont="1" applyFill="1" applyBorder="1">
      <alignment/>
      <protection/>
    </xf>
    <xf numFmtId="0" fontId="19" fillId="46" borderId="10" xfId="34" applyNumberFormat="1" applyFont="1" applyFill="1" applyBorder="1" applyProtection="1">
      <alignment/>
      <protection locked="0"/>
    </xf>
    <xf numFmtId="49" fontId="19" fillId="46" borderId="10" xfId="34" applyNumberFormat="1" applyFont="1" applyFill="1" applyBorder="1" applyProtection="1">
      <alignment/>
      <protection locked="0"/>
    </xf>
    <xf numFmtId="49" fontId="141" fillId="46" borderId="88" xfId="34" applyNumberFormat="1" applyFont="1" applyFill="1" applyBorder="1" applyAlignment="1" quotePrefix="1">
      <alignment horizontal="center"/>
      <protection/>
    </xf>
    <xf numFmtId="0" fontId="4" fillId="46" borderId="89" xfId="34" applyFont="1" applyFill="1" applyBorder="1">
      <alignment/>
      <protection/>
    </xf>
    <xf numFmtId="49" fontId="141" fillId="46" borderId="45" xfId="34" applyNumberFormat="1" applyFont="1" applyFill="1" applyBorder="1" applyAlignment="1" quotePrefix="1">
      <alignment horizontal="center"/>
      <protection/>
    </xf>
    <xf numFmtId="0" fontId="4" fillId="46" borderId="90" xfId="34" applyFont="1" applyFill="1" applyBorder="1">
      <alignment/>
      <protection/>
    </xf>
    <xf numFmtId="0" fontId="4" fillId="46" borderId="45" xfId="34" applyFont="1" applyFill="1" applyBorder="1">
      <alignment/>
      <protection/>
    </xf>
    <xf numFmtId="0" fontId="4" fillId="46" borderId="45" xfId="34" applyFont="1" applyFill="1" applyBorder="1" applyAlignment="1" quotePrefix="1">
      <alignment horizontal="left"/>
      <protection/>
    </xf>
    <xf numFmtId="49" fontId="141" fillId="46" borderId="45" xfId="34" applyNumberFormat="1" applyFont="1" applyFill="1" applyBorder="1" applyAlignment="1" quotePrefix="1">
      <alignment horizontal="center" vertical="center"/>
      <protection/>
    </xf>
    <xf numFmtId="0" fontId="4" fillId="46" borderId="45" xfId="34" applyFont="1" applyFill="1" applyBorder="1" applyAlignment="1">
      <alignment wrapText="1"/>
      <protection/>
    </xf>
    <xf numFmtId="49" fontId="141" fillId="46" borderId="45" xfId="34" applyNumberFormat="1" applyFont="1" applyFill="1" applyBorder="1" applyAlignment="1" quotePrefix="1">
      <alignment horizontal="center"/>
      <protection/>
    </xf>
    <xf numFmtId="0" fontId="4" fillId="46" borderId="45" xfId="34" applyFont="1" applyFill="1" applyBorder="1">
      <alignment/>
      <protection/>
    </xf>
    <xf numFmtId="49" fontId="141" fillId="46" borderId="48" xfId="34" applyNumberFormat="1" applyFont="1" applyFill="1" applyBorder="1" applyAlignment="1" quotePrefix="1">
      <alignment horizontal="center"/>
      <protection/>
    </xf>
    <xf numFmtId="0" fontId="4" fillId="46" borderId="48" xfId="34" applyFont="1" applyFill="1" applyBorder="1">
      <alignment/>
      <protection/>
    </xf>
    <xf numFmtId="49" fontId="133" fillId="46" borderId="48" xfId="34" applyNumberFormat="1" applyFont="1" applyFill="1" applyBorder="1" applyAlignment="1" quotePrefix="1">
      <alignment horizontal="center"/>
      <protection/>
    </xf>
    <xf numFmtId="0" fontId="142" fillId="46" borderId="48" xfId="34" applyFont="1" applyFill="1" applyBorder="1">
      <alignment/>
      <protection/>
    </xf>
    <xf numFmtId="49" fontId="141" fillId="46" borderId="91" xfId="34" applyNumberFormat="1" applyFont="1" applyFill="1" applyBorder="1" applyAlignment="1" quotePrefix="1">
      <alignment horizontal="center"/>
      <protection/>
    </xf>
    <xf numFmtId="0" fontId="4" fillId="46" borderId="91" xfId="34" applyFont="1" applyFill="1" applyBorder="1">
      <alignment/>
      <protection/>
    </xf>
    <xf numFmtId="0" fontId="143" fillId="46" borderId="92" xfId="41" applyFont="1" applyFill="1" applyBorder="1">
      <alignment/>
      <protection/>
    </xf>
    <xf numFmtId="0" fontId="8" fillId="47" borderId="0" xfId="41" applyFont="1" applyFill="1" applyBorder="1" applyAlignment="1" quotePrefix="1">
      <alignment horizontal="left"/>
      <protection/>
    </xf>
    <xf numFmtId="49" fontId="144" fillId="46" borderId="79" xfId="34" applyNumberFormat="1" applyFont="1" applyFill="1" applyBorder="1" applyAlignment="1">
      <alignment horizontal="center"/>
      <protection/>
    </xf>
    <xf numFmtId="182" fontId="145" fillId="46" borderId="38" xfId="34" applyNumberFormat="1" applyFont="1" applyFill="1" applyBorder="1" applyAlignment="1">
      <alignment horizontal="left"/>
      <protection/>
    </xf>
    <xf numFmtId="182" fontId="146" fillId="46" borderId="38" xfId="34" applyNumberFormat="1" applyFont="1" applyFill="1" applyBorder="1" applyAlignment="1">
      <alignment horizontal="left"/>
      <protection/>
    </xf>
    <xf numFmtId="0" fontId="142" fillId="46" borderId="93" xfId="34" applyFont="1" applyFill="1" applyBorder="1">
      <alignment/>
      <protection/>
    </xf>
    <xf numFmtId="49" fontId="147" fillId="46" borderId="45" xfId="34" applyNumberFormat="1" applyFont="1" applyFill="1" applyBorder="1" applyAlignment="1" quotePrefix="1">
      <alignment horizontal="center"/>
      <protection/>
    </xf>
    <xf numFmtId="0" fontId="142" fillId="46" borderId="90" xfId="34" applyFont="1" applyFill="1" applyBorder="1">
      <alignment/>
      <protection/>
    </xf>
    <xf numFmtId="0" fontId="142" fillId="46" borderId="45" xfId="34" applyFont="1" applyFill="1" applyBorder="1">
      <alignment/>
      <protection/>
    </xf>
    <xf numFmtId="0" fontId="148" fillId="46" borderId="45" xfId="34" applyFont="1" applyFill="1" applyBorder="1">
      <alignment/>
      <protection/>
    </xf>
    <xf numFmtId="0" fontId="142" fillId="46" borderId="45" xfId="34" applyFont="1" applyFill="1" applyBorder="1" applyAlignment="1">
      <alignment horizontal="left"/>
      <protection/>
    </xf>
    <xf numFmtId="0" fontId="140" fillId="0" borderId="0" xfId="36" applyFont="1" applyFill="1" applyBorder="1" quotePrefix="1">
      <alignment/>
      <protection/>
    </xf>
    <xf numFmtId="182" fontId="140" fillId="0" borderId="0" xfId="36" applyNumberFormat="1" applyFont="1" applyFill="1" applyBorder="1">
      <alignment/>
      <protection/>
    </xf>
    <xf numFmtId="0" fontId="142" fillId="46" borderId="45" xfId="34" applyFont="1" applyFill="1" applyBorder="1" applyAlignment="1">
      <alignment horizontal="left" wrapText="1"/>
      <protection/>
    </xf>
    <xf numFmtId="0" fontId="4" fillId="0" borderId="10" xfId="39" applyFont="1" applyFill="1" applyBorder="1" applyAlignment="1">
      <alignment/>
      <protection/>
    </xf>
    <xf numFmtId="0" fontId="149" fillId="46" borderId="48" xfId="34" applyFont="1" applyFill="1" applyBorder="1">
      <alignment/>
      <protection/>
    </xf>
    <xf numFmtId="182" fontId="150" fillId="46" borderId="37" xfId="34" applyNumberFormat="1" applyFont="1" applyFill="1" applyBorder="1" applyAlignment="1">
      <alignment horizontal="left"/>
      <protection/>
    </xf>
    <xf numFmtId="0" fontId="4" fillId="46" borderId="93" xfId="34" applyFont="1" applyFill="1" applyBorder="1">
      <alignment/>
      <protection/>
    </xf>
    <xf numFmtId="0" fontId="4" fillId="46" borderId="43" xfId="34" applyFont="1" applyFill="1" applyBorder="1">
      <alignment/>
      <protection/>
    </xf>
    <xf numFmtId="182" fontId="145" fillId="46" borderId="37" xfId="34" applyNumberFormat="1" applyFont="1" applyFill="1" applyBorder="1" applyAlignment="1">
      <alignment horizontal="left"/>
      <protection/>
    </xf>
    <xf numFmtId="0" fontId="4" fillId="46" borderId="43" xfId="34" applyFont="1" applyFill="1" applyBorder="1">
      <alignment/>
      <protection/>
    </xf>
    <xf numFmtId="49" fontId="147" fillId="46" borderId="94" xfId="34" applyNumberFormat="1" applyFont="1" applyFill="1" applyBorder="1" applyAlignment="1" quotePrefix="1">
      <alignment horizontal="center"/>
      <protection/>
    </xf>
    <xf numFmtId="0" fontId="4" fillId="46" borderId="91" xfId="34" applyFont="1" applyFill="1" applyBorder="1">
      <alignment/>
      <protection/>
    </xf>
    <xf numFmtId="0" fontId="4" fillId="46" borderId="94" xfId="34" applyFont="1" applyFill="1" applyBorder="1">
      <alignment/>
      <protection/>
    </xf>
    <xf numFmtId="0" fontId="27" fillId="46" borderId="48" xfId="34" applyFont="1" applyFill="1" applyBorder="1">
      <alignment/>
      <protection/>
    </xf>
    <xf numFmtId="0" fontId="4" fillId="46" borderId="88" xfId="34" applyFont="1" applyFill="1" applyBorder="1">
      <alignment/>
      <protection/>
    </xf>
    <xf numFmtId="0" fontId="142" fillId="46" borderId="45" xfId="34" applyFont="1" applyFill="1" applyBorder="1">
      <alignment/>
      <protection/>
    </xf>
    <xf numFmtId="0" fontId="4" fillId="46" borderId="91" xfId="34" applyFont="1" applyFill="1" applyBorder="1" applyAlignment="1">
      <alignment horizontal="left" wrapText="1"/>
      <protection/>
    </xf>
    <xf numFmtId="0" fontId="14" fillId="46" borderId="41" xfId="34" applyFont="1" applyFill="1" applyBorder="1" applyAlignment="1">
      <alignment horizontal="left"/>
      <protection/>
    </xf>
    <xf numFmtId="0" fontId="14" fillId="46" borderId="45" xfId="34" applyFont="1" applyFill="1" applyBorder="1" applyAlignment="1">
      <alignment horizontal="left"/>
      <protection/>
    </xf>
    <xf numFmtId="0" fontId="151" fillId="46" borderId="45" xfId="34" applyFont="1" applyFill="1" applyBorder="1" applyAlignment="1">
      <alignment horizontal="left"/>
      <protection/>
    </xf>
    <xf numFmtId="0" fontId="14" fillId="46" borderId="45" xfId="34" applyFont="1" applyFill="1" applyBorder="1" applyAlignment="1" quotePrefix="1">
      <alignment horizontal="left"/>
      <protection/>
    </xf>
    <xf numFmtId="0" fontId="14" fillId="46" borderId="91" xfId="34" applyFont="1" applyFill="1" applyBorder="1" applyAlignment="1">
      <alignment horizontal="left"/>
      <protection/>
    </xf>
    <xf numFmtId="0" fontId="151" fillId="46" borderId="41" xfId="34" applyFont="1" applyFill="1" applyBorder="1" applyAlignment="1">
      <alignment horizontal="left"/>
      <protection/>
    </xf>
    <xf numFmtId="0" fontId="14" fillId="46" borderId="48" xfId="34" applyFont="1" applyFill="1" applyBorder="1" applyAlignment="1">
      <alignment horizontal="left"/>
      <protection/>
    </xf>
    <xf numFmtId="0" fontId="14" fillId="46" borderId="94" xfId="34" applyFont="1" applyFill="1" applyBorder="1" applyAlignment="1">
      <alignment horizontal="left"/>
      <protection/>
    </xf>
    <xf numFmtId="0" fontId="14" fillId="46" borderId="91" xfId="34" applyFont="1" applyFill="1" applyBorder="1" applyAlignment="1">
      <alignment horizontal="left"/>
      <protection/>
    </xf>
    <xf numFmtId="0" fontId="151" fillId="46" borderId="91" xfId="34" applyFont="1" applyFill="1" applyBorder="1" applyAlignment="1">
      <alignment horizontal="left"/>
      <protection/>
    </xf>
    <xf numFmtId="0" fontId="147" fillId="0" borderId="0" xfId="34" applyNumberFormat="1" applyFont="1" applyFill="1" applyBorder="1" applyAlignment="1" quotePrefix="1">
      <alignment horizontal="center"/>
      <protection/>
    </xf>
    <xf numFmtId="0" fontId="151" fillId="0" borderId="0" xfId="34" applyFont="1" applyFill="1" applyBorder="1" applyAlignment="1">
      <alignment horizontal="left"/>
      <protection/>
    </xf>
    <xf numFmtId="0" fontId="140" fillId="45" borderId="10" xfId="36" applyFont="1" applyFill="1" applyBorder="1">
      <alignment/>
      <protection/>
    </xf>
    <xf numFmtId="0" fontId="140" fillId="45" borderId="10" xfId="36" applyFont="1" applyFill="1" applyBorder="1" applyAlignment="1">
      <alignment/>
      <protection/>
    </xf>
    <xf numFmtId="0" fontId="140" fillId="48" borderId="10" xfId="36" applyFont="1" applyFill="1" applyBorder="1">
      <alignment/>
      <protection/>
    </xf>
    <xf numFmtId="0" fontId="140" fillId="0" borderId="10" xfId="36" applyFont="1" applyFill="1" applyBorder="1">
      <alignment/>
      <protection/>
    </xf>
    <xf numFmtId="14" fontId="140" fillId="46" borderId="10" xfId="36" applyNumberFormat="1" applyFont="1" applyFill="1" applyBorder="1" applyAlignment="1">
      <alignment horizontal="left"/>
      <protection/>
    </xf>
    <xf numFmtId="49" fontId="135" fillId="44" borderId="25" xfId="34" applyNumberFormat="1" applyFont="1" applyFill="1" applyBorder="1" applyAlignment="1" applyProtection="1">
      <alignment horizontal="center" vertical="center" wrapText="1"/>
      <protection/>
    </xf>
    <xf numFmtId="49" fontId="19" fillId="46" borderId="0" xfId="34" applyNumberFormat="1" applyFont="1" applyFill="1" applyBorder="1">
      <alignment/>
      <protection/>
    </xf>
    <xf numFmtId="186" fontId="8" fillId="46" borderId="0" xfId="41" applyNumberFormat="1" applyFont="1" applyFill="1" applyBorder="1" applyAlignment="1" quotePrefix="1">
      <alignment horizontal="left"/>
      <protection/>
    </xf>
    <xf numFmtId="186" fontId="144" fillId="46" borderId="79" xfId="34" applyNumberFormat="1" applyFont="1" applyFill="1" applyBorder="1" applyAlignment="1">
      <alignment horizontal="center"/>
      <protection/>
    </xf>
    <xf numFmtId="49" fontId="152" fillId="46" borderId="48" xfId="34" applyNumberFormat="1" applyFont="1" applyFill="1" applyBorder="1" applyAlignment="1" quotePrefix="1">
      <alignment horizontal="center"/>
      <protection/>
    </xf>
    <xf numFmtId="49" fontId="147" fillId="46" borderId="43" xfId="34" applyNumberFormat="1" applyFont="1" applyFill="1" applyBorder="1" applyAlignment="1" quotePrefix="1">
      <alignment horizontal="center"/>
      <protection/>
    </xf>
    <xf numFmtId="49" fontId="141" fillId="46" borderId="43" xfId="34" applyNumberFormat="1" applyFont="1" applyFill="1" applyBorder="1" applyAlignment="1" quotePrefix="1">
      <alignment horizontal="center"/>
      <protection/>
    </xf>
    <xf numFmtId="49" fontId="147" fillId="46" borderId="91" xfId="34" applyNumberFormat="1" applyFont="1" applyFill="1" applyBorder="1" applyAlignment="1" quotePrefix="1">
      <alignment horizontal="center"/>
      <protection/>
    </xf>
    <xf numFmtId="49" fontId="141" fillId="46" borderId="94" xfId="34" applyNumberFormat="1" applyFont="1" applyFill="1" applyBorder="1" applyAlignment="1" quotePrefix="1">
      <alignment horizontal="center"/>
      <protection/>
    </xf>
    <xf numFmtId="49" fontId="147" fillId="46" borderId="48" xfId="34" applyNumberFormat="1" applyFont="1" applyFill="1" applyBorder="1" applyAlignment="1" quotePrefix="1">
      <alignment horizontal="center"/>
      <protection/>
    </xf>
    <xf numFmtId="49" fontId="133" fillId="46" borderId="45" xfId="34" applyNumberFormat="1" applyFont="1" applyFill="1" applyBorder="1" applyAlignment="1" quotePrefix="1">
      <alignment horizontal="center"/>
      <protection/>
    </xf>
    <xf numFmtId="49" fontId="139" fillId="36" borderId="25" xfId="34" applyNumberFormat="1" applyFont="1" applyFill="1" applyBorder="1" applyAlignment="1" applyProtection="1">
      <alignment horizontal="center" vertical="center" wrapText="1"/>
      <protection/>
    </xf>
    <xf numFmtId="0" fontId="111" fillId="49" borderId="0" xfId="36" applyFill="1">
      <alignment/>
      <protection/>
    </xf>
    <xf numFmtId="0" fontId="111" fillId="49" borderId="0" xfId="36" applyFill="1" applyAlignment="1">
      <alignment/>
      <protection/>
    </xf>
    <xf numFmtId="0" fontId="111" fillId="26" borderId="0" xfId="36" applyFill="1">
      <alignment/>
      <protection/>
    </xf>
    <xf numFmtId="0" fontId="111" fillId="26" borderId="0" xfId="36" applyFill="1" applyAlignment="1">
      <alignment/>
      <protection/>
    </xf>
    <xf numFmtId="3" fontId="153" fillId="38" borderId="35" xfId="34" applyNumberFormat="1" applyFont="1" applyFill="1" applyBorder="1" applyAlignment="1" applyProtection="1">
      <alignment horizontal="center" vertical="center" wrapText="1"/>
      <protection/>
    </xf>
    <xf numFmtId="188" fontId="129" fillId="39" borderId="25" xfId="34" applyNumberFormat="1" applyFont="1" applyFill="1" applyBorder="1" applyAlignment="1" applyProtection="1">
      <alignment horizontal="center" vertical="center"/>
      <protection/>
    </xf>
    <xf numFmtId="0" fontId="138" fillId="36" borderId="39" xfId="34" applyFont="1" applyFill="1" applyBorder="1" applyAlignment="1">
      <alignment vertical="center"/>
      <protection/>
    </xf>
    <xf numFmtId="0" fontId="19" fillId="26" borderId="0" xfId="34" applyFont="1" applyFill="1" applyBorder="1">
      <alignment/>
      <protection/>
    </xf>
    <xf numFmtId="0" fontId="18" fillId="26" borderId="0" xfId="34" applyFont="1" applyFill="1" applyBorder="1">
      <alignment/>
      <protection/>
    </xf>
    <xf numFmtId="0" fontId="6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vertical="center" wrapText="1"/>
    </xf>
    <xf numFmtId="3" fontId="64" fillId="0" borderId="0" xfId="0" applyNumberFormat="1" applyFont="1" applyAlignment="1">
      <alignment vertical="center"/>
    </xf>
    <xf numFmtId="0" fontId="65" fillId="36" borderId="10" xfId="40" applyFont="1" applyFill="1" applyBorder="1" applyAlignment="1" applyProtection="1">
      <alignment horizontal="center" vertical="center"/>
      <protection/>
    </xf>
    <xf numFmtId="1" fontId="35" fillId="36" borderId="10" xfId="42" applyNumberFormat="1" applyFont="1" applyFill="1" applyBorder="1" applyAlignment="1" applyProtection="1">
      <alignment horizontal="center" vertical="center" wrapText="1"/>
      <protection/>
    </xf>
    <xf numFmtId="0" fontId="64" fillId="36" borderId="0" xfId="0" applyFont="1" applyFill="1" applyAlignment="1">
      <alignment vertical="center"/>
    </xf>
    <xf numFmtId="0" fontId="65" fillId="36" borderId="10" xfId="0" applyFont="1" applyFill="1" applyBorder="1" applyAlignment="1">
      <alignment vertical="center" wrapText="1"/>
    </xf>
    <xf numFmtId="0" fontId="64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vertical="center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vertical="center" wrapText="1"/>
    </xf>
    <xf numFmtId="0" fontId="65" fillId="36" borderId="10" xfId="0" applyFont="1" applyFill="1" applyBorder="1" applyAlignment="1">
      <alignment horizontal="right" vertical="center"/>
    </xf>
    <xf numFmtId="3" fontId="64" fillId="36" borderId="10" xfId="0" applyNumberFormat="1" applyFont="1" applyFill="1" applyBorder="1" applyAlignment="1">
      <alignment vertical="center"/>
    </xf>
    <xf numFmtId="0" fontId="65" fillId="36" borderId="0" xfId="0" applyFont="1" applyFill="1" applyAlignment="1">
      <alignment horizontal="right" vertical="center"/>
    </xf>
    <xf numFmtId="0" fontId="65" fillId="36" borderId="10" xfId="40" applyFont="1" applyFill="1" applyBorder="1" applyAlignment="1">
      <alignment horizontal="center" vertical="center" wrapText="1"/>
      <protection/>
    </xf>
    <xf numFmtId="0" fontId="35" fillId="36" borderId="10" xfId="34" applyFont="1" applyFill="1" applyBorder="1" applyAlignment="1">
      <alignment horizontal="center" vertical="center" wrapText="1"/>
      <protection/>
    </xf>
    <xf numFmtId="0" fontId="35" fillId="36" borderId="10" xfId="34" applyFont="1" applyFill="1" applyBorder="1" applyAlignment="1">
      <alignment horizontal="center" vertical="center"/>
      <protection/>
    </xf>
    <xf numFmtId="0" fontId="35" fillId="36" borderId="10" xfId="40" applyFont="1" applyFill="1" applyBorder="1" applyAlignment="1">
      <alignment horizontal="center" vertical="center" wrapText="1"/>
      <protection/>
    </xf>
    <xf numFmtId="0" fontId="35" fillId="36" borderId="10" xfId="0" applyFont="1" applyFill="1" applyBorder="1" applyAlignment="1" applyProtection="1">
      <alignment horizontal="center" vertical="center" wrapText="1"/>
      <protection/>
    </xf>
    <xf numFmtId="3" fontId="35" fillId="36" borderId="10" xfId="34" applyNumberFormat="1" applyFont="1" applyFill="1" applyBorder="1" applyAlignment="1">
      <alignment horizontal="right" vertical="center"/>
      <protection/>
    </xf>
    <xf numFmtId="181" fontId="63" fillId="36" borderId="10" xfId="40" applyNumberFormat="1" applyFont="1" applyFill="1" applyBorder="1" applyAlignment="1" quotePrefix="1">
      <alignment horizontal="right" vertical="center"/>
      <protection/>
    </xf>
    <xf numFmtId="0" fontId="64" fillId="36" borderId="10" xfId="40" applyFont="1" applyFill="1" applyBorder="1" applyAlignment="1">
      <alignment horizontal="left" vertical="center" wrapText="1"/>
      <protection/>
    </xf>
    <xf numFmtId="188" fontId="64" fillId="36" borderId="10" xfId="34" applyNumberFormat="1" applyFont="1" applyFill="1" applyBorder="1" applyAlignment="1" applyProtection="1">
      <alignment horizontal="center" vertical="center"/>
      <protection/>
    </xf>
    <xf numFmtId="3" fontId="64" fillId="36" borderId="10" xfId="34" applyNumberFormat="1" applyFont="1" applyFill="1" applyBorder="1" applyAlignment="1" applyProtection="1">
      <alignment horizontal="right" vertical="center"/>
      <protection locked="0"/>
    </xf>
    <xf numFmtId="3" fontId="35" fillId="36" borderId="10" xfId="34" applyNumberFormat="1" applyFont="1" applyFill="1" applyBorder="1" applyAlignment="1" applyProtection="1">
      <alignment horizontal="right" vertical="center"/>
      <protection/>
    </xf>
    <xf numFmtId="0" fontId="35" fillId="36" borderId="10" xfId="40" applyFont="1" applyFill="1" applyBorder="1" applyAlignment="1" applyProtection="1" quotePrefix="1">
      <alignment horizontal="left" vertical="center"/>
      <protection/>
    </xf>
    <xf numFmtId="0" fontId="35" fillId="36" borderId="10" xfId="40" applyFont="1" applyFill="1" applyBorder="1" applyAlignment="1" applyProtection="1" quotePrefix="1">
      <alignment horizontal="left" vertical="center" wrapText="1"/>
      <protection/>
    </xf>
    <xf numFmtId="0" fontId="64" fillId="36" borderId="10" xfId="40" applyFont="1" applyFill="1" applyBorder="1" applyAlignment="1">
      <alignment vertical="center" wrapText="1"/>
      <protection/>
    </xf>
    <xf numFmtId="188" fontId="35" fillId="36" borderId="10" xfId="34" applyNumberFormat="1" applyFont="1" applyFill="1" applyBorder="1" applyAlignment="1" applyProtection="1">
      <alignment horizontal="center" vertical="center"/>
      <protection/>
    </xf>
    <xf numFmtId="3" fontId="35" fillId="36" borderId="10" xfId="34" applyNumberFormat="1" applyFont="1" applyFill="1" applyBorder="1" applyAlignment="1" applyProtection="1">
      <alignment horizontal="right" vertical="center"/>
      <protection locked="0"/>
    </xf>
    <xf numFmtId="0" fontId="65" fillId="36" borderId="10" xfId="40" applyFont="1" applyFill="1" applyBorder="1" applyAlignment="1">
      <alignment horizontal="left" vertical="center" wrapText="1"/>
      <protection/>
    </xf>
    <xf numFmtId="0" fontId="65" fillId="36" borderId="10" xfId="40" applyFont="1" applyFill="1" applyBorder="1" applyAlignment="1">
      <alignment vertical="center" wrapText="1"/>
      <protection/>
    </xf>
    <xf numFmtId="0" fontId="64" fillId="36" borderId="10" xfId="40" applyFont="1" applyFill="1" applyBorder="1" applyAlignment="1">
      <alignment vertical="center"/>
      <protection/>
    </xf>
    <xf numFmtId="0" fontId="35" fillId="36" borderId="10" xfId="34" applyFont="1" applyFill="1" applyBorder="1" applyAlignment="1" applyProtection="1">
      <alignment horizontal="center" vertical="center"/>
      <protection/>
    </xf>
    <xf numFmtId="0" fontId="35" fillId="36" borderId="10" xfId="40" applyFont="1" applyFill="1" applyBorder="1" applyAlignment="1" applyProtection="1">
      <alignment horizontal="center" vertical="center" wrapText="1"/>
      <protection/>
    </xf>
    <xf numFmtId="181" fontId="35" fillId="36" borderId="10" xfId="40" applyNumberFormat="1" applyFont="1" applyFill="1" applyBorder="1" applyAlignment="1" quotePrefix="1">
      <alignment horizontal="right" vertical="center"/>
      <protection/>
    </xf>
    <xf numFmtId="0" fontId="35" fillId="36" borderId="10" xfId="40" applyFont="1" applyFill="1" applyBorder="1" applyAlignment="1" quotePrefix="1">
      <alignment vertical="center" wrapText="1"/>
      <protection/>
    </xf>
    <xf numFmtId="3" fontId="35" fillId="36" borderId="10" xfId="34" applyNumberFormat="1" applyFont="1" applyFill="1" applyBorder="1" applyAlignment="1">
      <alignment vertical="center"/>
      <protection/>
    </xf>
    <xf numFmtId="3" fontId="64" fillId="36" borderId="10" xfId="34" applyNumberFormat="1" applyFont="1" applyFill="1" applyBorder="1" applyAlignment="1" applyProtection="1">
      <alignment horizontal="right" vertical="center"/>
      <protection/>
    </xf>
    <xf numFmtId="0" fontId="64" fillId="36" borderId="10" xfId="40" applyFont="1" applyFill="1" applyBorder="1" applyAlignment="1" quotePrefix="1">
      <alignment vertical="center" wrapText="1"/>
      <protection/>
    </xf>
    <xf numFmtId="0" fontId="65" fillId="36" borderId="10" xfId="40" applyFont="1" applyFill="1" applyBorder="1" applyAlignment="1">
      <alignment horizontal="right" vertical="center"/>
      <protection/>
    </xf>
    <xf numFmtId="3" fontId="35" fillId="36" borderId="10" xfId="34" applyNumberFormat="1" applyFont="1" applyFill="1" applyBorder="1" applyAlignment="1" applyProtection="1">
      <alignment vertical="center"/>
      <protection locked="0"/>
    </xf>
    <xf numFmtId="3" fontId="35" fillId="36" borderId="10" xfId="34" applyNumberFormat="1" applyFont="1" applyFill="1" applyBorder="1" applyAlignment="1" applyProtection="1">
      <alignment vertical="center"/>
      <protection/>
    </xf>
    <xf numFmtId="0" fontId="65" fillId="36" borderId="10" xfId="40" applyFont="1" applyFill="1" applyBorder="1" applyAlignment="1" applyProtection="1">
      <alignment horizontal="right" vertical="center"/>
      <protection/>
    </xf>
    <xf numFmtId="0" fontId="65" fillId="36" borderId="10" xfId="34" applyFont="1" applyFill="1" applyBorder="1" applyAlignment="1" applyProtection="1" quotePrefix="1">
      <alignment horizontal="center" vertical="center"/>
      <protection/>
    </xf>
    <xf numFmtId="0" fontId="35" fillId="36" borderId="10" xfId="34" applyFont="1" applyFill="1" applyBorder="1" applyAlignment="1">
      <alignment vertical="center" wrapText="1"/>
      <protection/>
    </xf>
    <xf numFmtId="0" fontId="35" fillId="36" borderId="10" xfId="40" applyFont="1" applyFill="1" applyBorder="1" applyAlignment="1">
      <alignment vertical="center" wrapText="1"/>
      <protection/>
    </xf>
    <xf numFmtId="178" fontId="35" fillId="36" borderId="10" xfId="40" applyNumberFormat="1" applyFont="1" applyFill="1" applyBorder="1" applyAlignment="1">
      <alignment horizontal="right" vertical="center"/>
      <protection/>
    </xf>
    <xf numFmtId="3" fontId="35" fillId="36" borderId="10" xfId="0" applyNumberFormat="1" applyFont="1" applyFill="1" applyBorder="1" applyAlignment="1">
      <alignment vertical="center"/>
    </xf>
    <xf numFmtId="0" fontId="65" fillId="36" borderId="10" xfId="34" applyFont="1" applyFill="1" applyBorder="1" applyAlignment="1" applyProtection="1">
      <alignment horizontal="center" vertical="center"/>
      <protection/>
    </xf>
    <xf numFmtId="0" fontId="65" fillId="36" borderId="10" xfId="40" applyFont="1" applyFill="1" applyBorder="1" applyAlignment="1" applyProtection="1">
      <alignment horizontal="center" vertical="center" wrapText="1"/>
      <protection/>
    </xf>
    <xf numFmtId="1" fontId="35" fillId="36" borderId="10" xfId="34" applyNumberFormat="1" applyFont="1" applyFill="1" applyBorder="1" applyAlignment="1" applyProtection="1">
      <alignment horizontal="center" vertical="center" wrapText="1"/>
      <protection/>
    </xf>
    <xf numFmtId="3" fontId="35" fillId="36" borderId="10" xfId="34" applyNumberFormat="1" applyFont="1" applyFill="1" applyBorder="1" applyAlignment="1" applyProtection="1">
      <alignment horizontal="center" vertical="center" wrapText="1"/>
      <protection/>
    </xf>
    <xf numFmtId="181" fontId="35" fillId="36" borderId="10" xfId="40" applyNumberFormat="1" applyFont="1" applyFill="1" applyBorder="1" applyAlignment="1" applyProtection="1" quotePrefix="1">
      <alignment horizontal="right" vertical="center"/>
      <protection/>
    </xf>
    <xf numFmtId="0" fontId="35" fillId="36" borderId="10" xfId="40" applyFont="1" applyFill="1" applyBorder="1" applyAlignment="1" applyProtection="1">
      <alignment vertical="center" wrapText="1"/>
      <protection/>
    </xf>
    <xf numFmtId="181" fontId="63" fillId="36" borderId="10" xfId="40" applyNumberFormat="1" applyFont="1" applyFill="1" applyBorder="1" applyAlignment="1" applyProtection="1" quotePrefix="1">
      <alignment horizontal="right" vertical="center"/>
      <protection/>
    </xf>
    <xf numFmtId="0" fontId="64" fillId="36" borderId="10" xfId="40" applyFont="1" applyFill="1" applyBorder="1" applyAlignment="1" applyProtection="1">
      <alignment horizontal="left" vertical="center" wrapText="1"/>
      <protection/>
    </xf>
    <xf numFmtId="0" fontId="64" fillId="36" borderId="10" xfId="40" applyFont="1" applyFill="1" applyBorder="1" applyAlignment="1" applyProtection="1">
      <alignment vertical="center" wrapText="1"/>
      <protection/>
    </xf>
    <xf numFmtId="0" fontId="65" fillId="36" borderId="10" xfId="40" applyFont="1" applyFill="1" applyBorder="1" applyAlignment="1" applyProtection="1">
      <alignment horizontal="left" vertical="center" wrapText="1"/>
      <protection/>
    </xf>
    <xf numFmtId="0" fontId="65" fillId="36" borderId="10" xfId="40" applyFont="1" applyFill="1" applyBorder="1" applyAlignment="1" applyProtection="1">
      <alignment vertical="center" wrapText="1"/>
      <protection/>
    </xf>
    <xf numFmtId="0" fontId="35" fillId="36" borderId="10" xfId="40" applyFont="1" applyFill="1" applyBorder="1" applyAlignment="1" applyProtection="1" quotePrefix="1">
      <alignment vertical="center" wrapText="1"/>
      <protection/>
    </xf>
    <xf numFmtId="0" fontId="35" fillId="36" borderId="10" xfId="40" applyFont="1" applyFill="1" applyBorder="1" applyAlignment="1" applyProtection="1">
      <alignment vertical="center"/>
      <protection/>
    </xf>
    <xf numFmtId="0" fontId="35" fillId="36" borderId="10" xfId="34" applyFont="1" applyFill="1" applyBorder="1" applyAlignment="1" applyProtection="1">
      <alignment vertical="center" wrapText="1"/>
      <protection/>
    </xf>
    <xf numFmtId="0" fontId="64" fillId="36" borderId="10" xfId="34" applyFont="1" applyFill="1" applyBorder="1" applyAlignment="1" applyProtection="1">
      <alignment vertical="center" wrapText="1"/>
      <protection/>
    </xf>
    <xf numFmtId="0" fontId="63" fillId="36" borderId="10" xfId="40" applyFont="1" applyFill="1" applyBorder="1" applyAlignment="1" applyProtection="1">
      <alignment horizontal="center" vertical="center" wrapText="1"/>
      <protection/>
    </xf>
    <xf numFmtId="0" fontId="35" fillId="36" borderId="10" xfId="40" applyFont="1" applyFill="1" applyBorder="1" applyAlignment="1" applyProtection="1">
      <alignment horizontal="left" vertical="center" wrapText="1"/>
      <protection/>
    </xf>
    <xf numFmtId="1" fontId="35" fillId="36" borderId="10" xfId="42" applyNumberFormat="1" applyFont="1" applyFill="1" applyBorder="1" applyAlignment="1" applyProtection="1">
      <alignment horizontal="right" vertical="center" wrapText="1"/>
      <protection/>
    </xf>
    <xf numFmtId="181" fontId="65" fillId="36" borderId="10" xfId="40" applyNumberFormat="1" applyFont="1" applyFill="1" applyBorder="1" applyAlignment="1" applyProtection="1" quotePrefix="1">
      <alignment horizontal="right" vertical="center"/>
      <protection/>
    </xf>
    <xf numFmtId="0" fontId="35" fillId="36" borderId="10" xfId="34" applyFont="1" applyFill="1" applyBorder="1" applyAlignment="1" applyProtection="1">
      <alignment horizontal="left" vertical="center" wrapText="1"/>
      <protection/>
    </xf>
    <xf numFmtId="0" fontId="35" fillId="36" borderId="10" xfId="34" applyFont="1" applyFill="1" applyBorder="1" applyAlignment="1" applyProtection="1">
      <alignment horizontal="left" vertical="center"/>
      <protection/>
    </xf>
    <xf numFmtId="178" fontId="64" fillId="36" borderId="10" xfId="40" applyNumberFormat="1" applyFont="1" applyFill="1" applyBorder="1" applyAlignment="1" applyProtection="1">
      <alignment horizontal="right" vertical="center"/>
      <protection/>
    </xf>
    <xf numFmtId="181" fontId="63" fillId="36" borderId="10" xfId="40" applyNumberFormat="1" applyFont="1" applyFill="1" applyBorder="1" applyAlignment="1" applyProtection="1" quotePrefix="1">
      <alignment horizontal="left" vertical="center" wrapText="1"/>
      <protection/>
    </xf>
    <xf numFmtId="0" fontId="35" fillId="36" borderId="10" xfId="34" applyFont="1" applyFill="1" applyBorder="1" applyAlignment="1" applyProtection="1">
      <alignment vertical="center"/>
      <protection/>
    </xf>
    <xf numFmtId="0" fontId="35" fillId="36" borderId="10" xfId="0" applyFont="1" applyFill="1" applyBorder="1" applyAlignment="1">
      <alignment vertical="center"/>
    </xf>
    <xf numFmtId="3" fontId="35" fillId="36" borderId="10" xfId="34" applyNumberFormat="1" applyFont="1" applyFill="1" applyBorder="1" applyAlignment="1" applyProtection="1">
      <alignment vertical="center" wrapText="1"/>
      <protection/>
    </xf>
    <xf numFmtId="1" fontId="64" fillId="36" borderId="10" xfId="42" applyNumberFormat="1" applyFont="1" applyFill="1" applyBorder="1" applyAlignment="1" applyProtection="1">
      <alignment horizontal="center" vertical="center" wrapText="1"/>
      <protection/>
    </xf>
    <xf numFmtId="181" fontId="63" fillId="36" borderId="10" xfId="40" applyNumberFormat="1" applyFont="1" applyFill="1" applyBorder="1" applyAlignment="1" applyProtection="1" quotePrefix="1">
      <alignment horizontal="right" vertical="center" wrapText="1"/>
      <protection/>
    </xf>
    <xf numFmtId="49" fontId="63" fillId="36" borderId="10" xfId="40" applyNumberFormat="1" applyFont="1" applyFill="1" applyBorder="1" applyAlignment="1" applyProtection="1" quotePrefix="1">
      <alignment horizontal="right" vertical="center" wrapText="1"/>
      <protection/>
    </xf>
    <xf numFmtId="2" fontId="64" fillId="36" borderId="10" xfId="40" applyNumberFormat="1" applyFont="1" applyFill="1" applyBorder="1" applyAlignment="1" applyProtection="1">
      <alignment horizontal="left" vertical="center" wrapText="1"/>
      <protection/>
    </xf>
    <xf numFmtId="2" fontId="64" fillId="36" borderId="10" xfId="40" applyNumberFormat="1" applyFont="1" applyFill="1" applyBorder="1" applyAlignment="1" applyProtection="1">
      <alignment vertical="center" wrapText="1"/>
      <protection/>
    </xf>
    <xf numFmtId="2" fontId="65" fillId="36" borderId="10" xfId="40" applyNumberFormat="1" applyFont="1" applyFill="1" applyBorder="1" applyAlignment="1" applyProtection="1">
      <alignment vertical="center" wrapText="1"/>
      <protection/>
    </xf>
    <xf numFmtId="3" fontId="64" fillId="36" borderId="10" xfId="34" applyNumberFormat="1" applyFont="1" applyFill="1" applyBorder="1" applyAlignment="1" applyProtection="1">
      <alignment horizontal="right" vertical="center" wrapText="1"/>
      <protection/>
    </xf>
    <xf numFmtId="3" fontId="64" fillId="36" borderId="10" xfId="34" applyNumberFormat="1" applyFont="1" applyFill="1" applyBorder="1" applyAlignment="1" applyProtection="1">
      <alignment horizontal="right" vertical="center" wrapText="1"/>
      <protection locked="0"/>
    </xf>
    <xf numFmtId="2" fontId="35" fillId="36" borderId="10" xfId="34" applyNumberFormat="1" applyFont="1" applyFill="1" applyBorder="1" applyAlignment="1" applyProtection="1">
      <alignment vertical="center" wrapText="1"/>
      <protection/>
    </xf>
    <xf numFmtId="1" fontId="64" fillId="36" borderId="10" xfId="42" applyNumberFormat="1" applyFont="1" applyFill="1" applyBorder="1" applyAlignment="1" applyProtection="1">
      <alignment horizontal="right" vertical="center" wrapText="1"/>
      <protection/>
    </xf>
    <xf numFmtId="1" fontId="64" fillId="36" borderId="10" xfId="42" applyNumberFormat="1" applyFont="1" applyFill="1" applyBorder="1" applyAlignment="1" applyProtection="1">
      <alignment horizontal="center" vertical="center"/>
      <protection/>
    </xf>
    <xf numFmtId="1" fontId="35" fillId="36" borderId="10" xfId="42" applyNumberFormat="1" applyFont="1" applyFill="1" applyBorder="1" applyAlignment="1" applyProtection="1">
      <alignment horizontal="center" vertical="center"/>
      <protection/>
    </xf>
    <xf numFmtId="0" fontId="35" fillId="36" borderId="10" xfId="0" applyFont="1" applyFill="1" applyBorder="1" applyAlignment="1">
      <alignment horizontal="center" vertical="center" wrapText="1"/>
    </xf>
    <xf numFmtId="0" fontId="65" fillId="36" borderId="10" xfId="40" applyFont="1" applyFill="1" applyBorder="1" applyAlignment="1" applyProtection="1">
      <alignment vertical="center"/>
      <protection/>
    </xf>
    <xf numFmtId="3" fontId="65" fillId="36" borderId="10" xfId="40" applyNumberFormat="1" applyFont="1" applyFill="1" applyBorder="1" applyAlignment="1" applyProtection="1">
      <alignment vertical="center"/>
      <protection/>
    </xf>
    <xf numFmtId="3" fontId="64" fillId="36" borderId="0" xfId="0" applyNumberFormat="1" applyFont="1" applyFill="1" applyAlignment="1">
      <alignment vertical="center"/>
    </xf>
    <xf numFmtId="0" fontId="35" fillId="0" borderId="10" xfId="0" applyFont="1" applyBorder="1" applyAlignment="1">
      <alignment horizontal="center"/>
    </xf>
    <xf numFmtId="3" fontId="35" fillId="0" borderId="10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3" fontId="64" fillId="0" borderId="10" xfId="0" applyNumberFormat="1" applyFont="1" applyBorder="1" applyAlignment="1">
      <alignment/>
    </xf>
    <xf numFmtId="3" fontId="35" fillId="40" borderId="10" xfId="34" applyNumberFormat="1" applyFont="1" applyFill="1" applyBorder="1" applyAlignment="1" applyProtection="1">
      <alignment horizontal="right" vertical="center"/>
      <protection/>
    </xf>
    <xf numFmtId="3" fontId="35" fillId="40" borderId="10" xfId="0" applyNumberFormat="1" applyFont="1" applyFill="1" applyBorder="1" applyAlignment="1">
      <alignment vertical="center"/>
    </xf>
    <xf numFmtId="1" fontId="35" fillId="40" borderId="10" xfId="34" applyNumberFormat="1" applyFont="1" applyFill="1" applyBorder="1" applyAlignment="1" applyProtection="1">
      <alignment horizontal="center" vertical="center" wrapText="1"/>
      <protection/>
    </xf>
    <xf numFmtId="3" fontId="64" fillId="40" borderId="10" xfId="34" applyNumberFormat="1" applyFont="1" applyFill="1" applyBorder="1" applyAlignment="1" applyProtection="1">
      <alignment horizontal="right" vertical="center"/>
      <protection/>
    </xf>
    <xf numFmtId="3" fontId="35" fillId="40" borderId="10" xfId="34" applyNumberFormat="1" applyFont="1" applyFill="1" applyBorder="1" applyAlignment="1" applyProtection="1">
      <alignment vertical="center"/>
      <protection/>
    </xf>
    <xf numFmtId="1" fontId="35" fillId="40" borderId="10" xfId="34" applyNumberFormat="1" applyFont="1" applyFill="1" applyBorder="1" applyAlignment="1" applyProtection="1">
      <alignment vertical="center"/>
      <protection/>
    </xf>
    <xf numFmtId="0" fontId="64" fillId="40" borderId="10" xfId="0" applyFont="1" applyFill="1" applyBorder="1" applyAlignment="1">
      <alignment vertical="center"/>
    </xf>
    <xf numFmtId="0" fontId="35" fillId="40" borderId="10" xfId="0" applyFont="1" applyFill="1" applyBorder="1" applyAlignment="1">
      <alignment vertical="center"/>
    </xf>
    <xf numFmtId="3" fontId="64" fillId="40" borderId="10" xfId="0" applyNumberFormat="1" applyFont="1" applyFill="1" applyBorder="1" applyAlignment="1">
      <alignment vertical="center"/>
    </xf>
    <xf numFmtId="181" fontId="35" fillId="50" borderId="10" xfId="40" applyNumberFormat="1" applyFont="1" applyFill="1" applyBorder="1" applyAlignment="1" applyProtection="1" quotePrefix="1">
      <alignment horizontal="right" vertical="center"/>
      <protection/>
    </xf>
    <xf numFmtId="0" fontId="35" fillId="50" borderId="10" xfId="34" applyFont="1" applyFill="1" applyBorder="1" applyAlignment="1" applyProtection="1">
      <alignment vertical="center" wrapText="1"/>
      <protection/>
    </xf>
    <xf numFmtId="3" fontId="35" fillId="50" borderId="10" xfId="0" applyNumberFormat="1" applyFont="1" applyFill="1" applyBorder="1" applyAlignment="1">
      <alignment vertical="center"/>
    </xf>
    <xf numFmtId="3" fontId="64" fillId="50" borderId="10" xfId="34" applyNumberFormat="1" applyFont="1" applyFill="1" applyBorder="1" applyAlignment="1" applyProtection="1">
      <alignment horizontal="right" vertical="center"/>
      <protection locked="0"/>
    </xf>
    <xf numFmtId="181" fontId="63" fillId="40" borderId="10" xfId="40" applyNumberFormat="1" applyFont="1" applyFill="1" applyBorder="1" applyAlignment="1" applyProtection="1" quotePrefix="1">
      <alignment horizontal="right" vertical="center"/>
      <protection/>
    </xf>
    <xf numFmtId="0" fontId="64" fillId="40" borderId="10" xfId="40" applyFont="1" applyFill="1" applyBorder="1" applyAlignment="1" applyProtection="1">
      <alignment horizontal="left" vertical="center" wrapText="1"/>
      <protection/>
    </xf>
    <xf numFmtId="1" fontId="64" fillId="36" borderId="10" xfId="0" applyNumberFormat="1" applyFont="1" applyFill="1" applyBorder="1" applyAlignment="1">
      <alignment vertical="center"/>
    </xf>
    <xf numFmtId="3" fontId="64" fillId="36" borderId="10" xfId="0" applyNumberFormat="1" applyFont="1" applyFill="1" applyBorder="1" applyAlignment="1">
      <alignment horizontal="right" vertical="center"/>
    </xf>
    <xf numFmtId="1" fontId="64" fillId="36" borderId="10" xfId="0" applyNumberFormat="1" applyFont="1" applyFill="1" applyBorder="1" applyAlignment="1">
      <alignment vertical="center" wrapText="1"/>
    </xf>
    <xf numFmtId="3" fontId="64" fillId="36" borderId="10" xfId="34" applyNumberFormat="1" applyFont="1" applyFill="1" applyBorder="1" applyAlignment="1">
      <alignment horizontal="right" vertical="center"/>
      <protection/>
    </xf>
    <xf numFmtId="181" fontId="35" fillId="51" borderId="10" xfId="40" applyNumberFormat="1" applyFont="1" applyFill="1" applyBorder="1" applyAlignment="1" applyProtection="1" quotePrefix="1">
      <alignment horizontal="right" vertical="center"/>
      <protection/>
    </xf>
    <xf numFmtId="0" fontId="35" fillId="51" borderId="10" xfId="40" applyFont="1" applyFill="1" applyBorder="1" applyAlignment="1" applyProtection="1">
      <alignment vertical="center" wrapText="1"/>
      <protection/>
    </xf>
    <xf numFmtId="3" fontId="35" fillId="51" borderId="10" xfId="34" applyNumberFormat="1" applyFont="1" applyFill="1" applyBorder="1" applyAlignment="1" applyProtection="1">
      <alignment horizontal="right" vertical="center"/>
      <protection/>
    </xf>
    <xf numFmtId="181" fontId="35" fillId="51" borderId="10" xfId="40" applyNumberFormat="1" applyFont="1" applyFill="1" applyBorder="1" applyAlignment="1" applyProtection="1" quotePrefix="1">
      <alignment horizontal="right" vertical="center" wrapText="1"/>
      <protection/>
    </xf>
    <xf numFmtId="3" fontId="35" fillId="51" borderId="10" xfId="40" applyNumberFormat="1" applyFont="1" applyFill="1" applyBorder="1" applyAlignment="1" applyProtection="1">
      <alignment vertical="center" wrapText="1"/>
      <protection/>
    </xf>
    <xf numFmtId="2" fontId="35" fillId="51" borderId="10" xfId="40" applyNumberFormat="1" applyFont="1" applyFill="1" applyBorder="1" applyAlignment="1" applyProtection="1">
      <alignment vertical="center" wrapText="1"/>
      <protection/>
    </xf>
    <xf numFmtId="3" fontId="64" fillId="51" borderId="10" xfId="34" applyNumberFormat="1" applyFont="1" applyFill="1" applyBorder="1" applyAlignment="1" applyProtection="1">
      <alignment horizontal="right" vertical="center"/>
      <protection/>
    </xf>
    <xf numFmtId="3" fontId="35" fillId="51" borderId="10" xfId="0" applyNumberFormat="1" applyFont="1" applyFill="1" applyBorder="1" applyAlignment="1">
      <alignment vertical="center"/>
    </xf>
    <xf numFmtId="0" fontId="64" fillId="51" borderId="10" xfId="40" applyFont="1" applyFill="1" applyBorder="1" applyAlignment="1" applyProtection="1">
      <alignment vertical="center" wrapText="1"/>
      <protection/>
    </xf>
    <xf numFmtId="0" fontId="35" fillId="51" borderId="10" xfId="0" applyFont="1" applyFill="1" applyBorder="1" applyAlignment="1">
      <alignment vertical="center"/>
    </xf>
    <xf numFmtId="0" fontId="64" fillId="0" borderId="10" xfId="0" applyFont="1" applyBorder="1" applyAlignment="1">
      <alignment/>
    </xf>
    <xf numFmtId="181" fontId="35" fillId="8" borderId="10" xfId="40" applyNumberFormat="1" applyFont="1" applyFill="1" applyBorder="1" applyAlignment="1" applyProtection="1" quotePrefix="1">
      <alignment horizontal="right" vertical="center"/>
      <protection/>
    </xf>
    <xf numFmtId="0" fontId="35" fillId="8" borderId="10" xfId="40" applyFont="1" applyFill="1" applyBorder="1" applyAlignment="1" applyProtection="1">
      <alignment vertical="center" wrapText="1"/>
      <protection/>
    </xf>
    <xf numFmtId="3" fontId="35" fillId="8" borderId="10" xfId="34" applyNumberFormat="1" applyFont="1" applyFill="1" applyBorder="1" applyAlignment="1" applyProtection="1">
      <alignment horizontal="right" vertical="center"/>
      <protection/>
    </xf>
    <xf numFmtId="3" fontId="35" fillId="8" borderId="10" xfId="40" applyNumberFormat="1" applyFont="1" applyFill="1" applyBorder="1" applyAlignment="1" applyProtection="1">
      <alignment vertical="center"/>
      <protection/>
    </xf>
    <xf numFmtId="181" fontId="35" fillId="8" borderId="10" xfId="40" applyNumberFormat="1" applyFont="1" applyFill="1" applyBorder="1" applyAlignment="1" applyProtection="1" quotePrefix="1">
      <alignment horizontal="right" vertical="center" wrapText="1"/>
      <protection/>
    </xf>
    <xf numFmtId="2" fontId="35" fillId="8" borderId="10" xfId="40" applyNumberFormat="1" applyFont="1" applyFill="1" applyBorder="1" applyAlignment="1" applyProtection="1">
      <alignment horizontal="left" vertical="center" wrapText="1"/>
      <protection/>
    </xf>
    <xf numFmtId="0" fontId="35" fillId="8" borderId="10" xfId="40" applyFont="1" applyFill="1" applyBorder="1" applyAlignment="1" applyProtection="1">
      <alignment horizontal="left" vertical="center" wrapText="1"/>
      <protection/>
    </xf>
    <xf numFmtId="3" fontId="64" fillId="8" borderId="10" xfId="34" applyNumberFormat="1" applyFont="1" applyFill="1" applyBorder="1" applyAlignment="1" applyProtection="1">
      <alignment horizontal="right" vertical="center"/>
      <protection/>
    </xf>
    <xf numFmtId="3" fontId="35" fillId="8" borderId="10" xfId="0" applyNumberFormat="1" applyFont="1" applyFill="1" applyBorder="1" applyAlignment="1">
      <alignment vertical="center"/>
    </xf>
    <xf numFmtId="0" fontId="64" fillId="8" borderId="10" xfId="40" applyFont="1" applyFill="1" applyBorder="1" applyAlignment="1" applyProtection="1">
      <alignment vertical="center"/>
      <protection/>
    </xf>
    <xf numFmtId="0" fontId="35" fillId="8" borderId="10" xfId="0" applyFont="1" applyFill="1" applyBorder="1" applyAlignment="1">
      <alignment vertical="center"/>
    </xf>
    <xf numFmtId="181" fontId="35" fillId="52" borderId="10" xfId="40" applyNumberFormat="1" applyFont="1" applyFill="1" applyBorder="1" applyAlignment="1" applyProtection="1" quotePrefix="1">
      <alignment horizontal="right" vertical="center"/>
      <protection/>
    </xf>
    <xf numFmtId="0" fontId="35" fillId="52" borderId="10" xfId="40" applyFont="1" applyFill="1" applyBorder="1" applyAlignment="1" applyProtection="1" quotePrefix="1">
      <alignment vertical="center" wrapText="1"/>
      <protection/>
    </xf>
    <xf numFmtId="3" fontId="35" fillId="52" borderId="10" xfId="34" applyNumberFormat="1" applyFont="1" applyFill="1" applyBorder="1" applyAlignment="1" applyProtection="1">
      <alignment horizontal="right" vertical="center"/>
      <protection/>
    </xf>
    <xf numFmtId="0" fontId="35" fillId="52" borderId="10" xfId="40" applyFont="1" applyFill="1" applyBorder="1" applyAlignment="1" applyProtection="1" quotePrefix="1">
      <alignment horizontal="left" vertical="center" wrapText="1"/>
      <protection/>
    </xf>
    <xf numFmtId="3" fontId="35" fillId="52" borderId="10" xfId="40" applyNumberFormat="1" applyFont="1" applyFill="1" applyBorder="1" applyAlignment="1" applyProtection="1" quotePrefix="1">
      <alignment vertical="center" wrapText="1"/>
      <protection/>
    </xf>
    <xf numFmtId="181" fontId="35" fillId="52" borderId="10" xfId="40" applyNumberFormat="1" applyFont="1" applyFill="1" applyBorder="1" applyAlignment="1" applyProtection="1" quotePrefix="1">
      <alignment horizontal="right" vertical="center" wrapText="1"/>
      <protection/>
    </xf>
    <xf numFmtId="2" fontId="35" fillId="52" borderId="10" xfId="40" applyNumberFormat="1" applyFont="1" applyFill="1" applyBorder="1" applyAlignment="1" applyProtection="1" quotePrefix="1">
      <alignment horizontal="left" vertical="center" wrapText="1"/>
      <protection/>
    </xf>
    <xf numFmtId="3" fontId="64" fillId="52" borderId="10" xfId="34" applyNumberFormat="1" applyFont="1" applyFill="1" applyBorder="1" applyAlignment="1" applyProtection="1">
      <alignment horizontal="right" vertical="center"/>
      <protection/>
    </xf>
    <xf numFmtId="3" fontId="35" fillId="52" borderId="10" xfId="0" applyNumberFormat="1" applyFont="1" applyFill="1" applyBorder="1" applyAlignment="1">
      <alignment vertical="center"/>
    </xf>
    <xf numFmtId="0" fontId="64" fillId="52" borderId="10" xfId="40" applyFont="1" applyFill="1" applyBorder="1" applyAlignment="1" applyProtection="1" quotePrefix="1">
      <alignment vertical="center"/>
      <protection/>
    </xf>
    <xf numFmtId="3" fontId="35" fillId="52" borderId="10" xfId="40" applyNumberFormat="1" applyFont="1" applyFill="1" applyBorder="1" applyAlignment="1" applyProtection="1" quotePrefix="1">
      <alignment vertical="center"/>
      <protection/>
    </xf>
    <xf numFmtId="0" fontId="35" fillId="52" borderId="10" xfId="0" applyFont="1" applyFill="1" applyBorder="1" applyAlignment="1">
      <alignment vertical="center"/>
    </xf>
    <xf numFmtId="181" fontId="35" fillId="19" borderId="10" xfId="40" applyNumberFormat="1" applyFont="1" applyFill="1" applyBorder="1" applyAlignment="1" applyProtection="1" quotePrefix="1">
      <alignment horizontal="right" vertical="center"/>
      <protection/>
    </xf>
    <xf numFmtId="0" fontId="35" fillId="19" borderId="10" xfId="40" applyFont="1" applyFill="1" applyBorder="1" applyAlignment="1" applyProtection="1">
      <alignment vertical="center"/>
      <protection/>
    </xf>
    <xf numFmtId="3" fontId="35" fillId="19" borderId="10" xfId="34" applyNumberFormat="1" applyFont="1" applyFill="1" applyBorder="1" applyAlignment="1" applyProtection="1">
      <alignment horizontal="right" vertical="center"/>
      <protection/>
    </xf>
    <xf numFmtId="0" fontId="35" fillId="19" borderId="10" xfId="40" applyFont="1" applyFill="1" applyBorder="1" applyAlignment="1" applyProtection="1">
      <alignment horizontal="left" vertical="center" wrapText="1"/>
      <protection/>
    </xf>
    <xf numFmtId="0" fontId="35" fillId="19" borderId="10" xfId="40" applyFont="1" applyFill="1" applyBorder="1" applyAlignment="1" applyProtection="1">
      <alignment vertical="center" wrapText="1"/>
      <protection/>
    </xf>
    <xf numFmtId="181" fontId="35" fillId="19" borderId="10" xfId="40" applyNumberFormat="1" applyFont="1" applyFill="1" applyBorder="1" applyAlignment="1" applyProtection="1" quotePrefix="1">
      <alignment horizontal="right" vertical="center" wrapText="1"/>
      <protection/>
    </xf>
    <xf numFmtId="0" fontId="35" fillId="19" borderId="10" xfId="40" applyFont="1" applyFill="1" applyBorder="1" applyAlignment="1" applyProtection="1">
      <alignment horizontal="left" vertical="center"/>
      <protection/>
    </xf>
    <xf numFmtId="2" fontId="35" fillId="19" borderId="10" xfId="40" applyNumberFormat="1" applyFont="1" applyFill="1" applyBorder="1" applyAlignment="1" applyProtection="1">
      <alignment horizontal="left" vertical="center" wrapText="1"/>
      <protection/>
    </xf>
    <xf numFmtId="3" fontId="64" fillId="19" borderId="10" xfId="34" applyNumberFormat="1" applyFont="1" applyFill="1" applyBorder="1" applyAlignment="1" applyProtection="1">
      <alignment horizontal="right" vertical="center" wrapText="1"/>
      <protection/>
    </xf>
    <xf numFmtId="3" fontId="35" fillId="19" borderId="10" xfId="34" applyNumberFormat="1" applyFont="1" applyFill="1" applyBorder="1" applyAlignment="1" applyProtection="1">
      <alignment horizontal="right" vertical="center"/>
      <protection locked="0"/>
    </xf>
    <xf numFmtId="2" fontId="35" fillId="19" borderId="10" xfId="40" applyNumberFormat="1" applyFont="1" applyFill="1" applyBorder="1" applyAlignment="1" applyProtection="1">
      <alignment vertical="center"/>
      <protection/>
    </xf>
    <xf numFmtId="3" fontId="35" fillId="19" borderId="10" xfId="0" applyNumberFormat="1" applyFont="1" applyFill="1" applyBorder="1" applyAlignment="1">
      <alignment vertical="center"/>
    </xf>
    <xf numFmtId="3" fontId="64" fillId="19" borderId="10" xfId="34" applyNumberFormat="1" applyFont="1" applyFill="1" applyBorder="1" applyAlignment="1" applyProtection="1">
      <alignment horizontal="right" vertical="center"/>
      <protection/>
    </xf>
    <xf numFmtId="3" fontId="35" fillId="19" borderId="10" xfId="40" applyNumberFormat="1" applyFont="1" applyFill="1" applyBorder="1" applyAlignment="1" applyProtection="1">
      <alignment vertical="center"/>
      <protection/>
    </xf>
    <xf numFmtId="0" fontId="64" fillId="19" borderId="10" xfId="40" applyFont="1" applyFill="1" applyBorder="1" applyAlignment="1" applyProtection="1">
      <alignment vertical="center"/>
      <protection/>
    </xf>
    <xf numFmtId="0" fontId="35" fillId="19" borderId="10" xfId="0" applyFont="1" applyFill="1" applyBorder="1" applyAlignment="1">
      <alignment vertical="center"/>
    </xf>
    <xf numFmtId="181" fontId="35" fillId="53" borderId="10" xfId="40" applyNumberFormat="1" applyFont="1" applyFill="1" applyBorder="1" applyAlignment="1" applyProtection="1" quotePrefix="1">
      <alignment horizontal="right" vertical="center"/>
      <protection/>
    </xf>
    <xf numFmtId="0" fontId="35" fillId="53" borderId="10" xfId="34" applyFont="1" applyFill="1" applyBorder="1" applyAlignment="1" applyProtection="1">
      <alignment vertical="center" wrapText="1"/>
      <protection/>
    </xf>
    <xf numFmtId="3" fontId="35" fillId="53" borderId="10" xfId="34" applyNumberFormat="1" applyFont="1" applyFill="1" applyBorder="1" applyAlignment="1" applyProtection="1">
      <alignment horizontal="right" vertical="center"/>
      <protection/>
    </xf>
    <xf numFmtId="0" fontId="35" fillId="53" borderId="10" xfId="34" applyFont="1" applyFill="1" applyBorder="1" applyAlignment="1" applyProtection="1">
      <alignment horizontal="left" vertical="center" wrapText="1"/>
      <protection/>
    </xf>
    <xf numFmtId="181" fontId="63" fillId="17" borderId="10" xfId="40" applyNumberFormat="1" applyFont="1" applyFill="1" applyBorder="1" applyAlignment="1" applyProtection="1" quotePrefix="1">
      <alignment horizontal="right" vertical="center"/>
      <protection/>
    </xf>
    <xf numFmtId="181" fontId="35" fillId="17" borderId="10" xfId="40" applyNumberFormat="1" applyFont="1" applyFill="1" applyBorder="1" applyAlignment="1" applyProtection="1" quotePrefix="1">
      <alignment horizontal="right" vertical="center"/>
      <protection/>
    </xf>
    <xf numFmtId="0" fontId="35" fillId="36" borderId="10" xfId="34" applyFont="1" applyFill="1" applyBorder="1" applyAlignment="1" applyProtection="1" quotePrefix="1">
      <alignment horizontal="center" vertical="center" wrapText="1"/>
      <protection/>
    </xf>
    <xf numFmtId="0" fontId="35" fillId="36" borderId="10" xfId="0" applyFont="1" applyFill="1" applyBorder="1" applyAlignment="1">
      <alignment horizontal="center" vertical="center" wrapText="1"/>
    </xf>
    <xf numFmtId="0" fontId="35" fillId="36" borderId="10" xfId="34" applyFont="1" applyFill="1" applyBorder="1" applyAlignment="1" applyProtection="1">
      <alignment horizontal="center" vertical="center" wrapText="1"/>
      <protection/>
    </xf>
    <xf numFmtId="0" fontId="35" fillId="36" borderId="10" xfId="40" applyFont="1" applyFill="1" applyBorder="1" applyAlignment="1" applyProtection="1" quotePrefix="1">
      <alignment horizontal="left" vertical="center" wrapText="1"/>
      <protection/>
    </xf>
    <xf numFmtId="0" fontId="65" fillId="36" borderId="10" xfId="40" applyFont="1" applyFill="1" applyBorder="1" applyAlignment="1" applyProtection="1">
      <alignment horizontal="center" vertical="center"/>
      <protection/>
    </xf>
    <xf numFmtId="1" fontId="35" fillId="36" borderId="10" xfId="34" applyNumberFormat="1" applyFont="1" applyFill="1" applyBorder="1" applyAlignment="1" applyProtection="1">
      <alignment horizontal="left" vertical="center" wrapText="1"/>
      <protection locked="0"/>
    </xf>
    <xf numFmtId="0" fontId="65" fillId="36" borderId="10" xfId="34" applyFont="1" applyFill="1" applyBorder="1" applyAlignment="1" applyProtection="1">
      <alignment horizontal="center" vertical="center" wrapText="1"/>
      <protection/>
    </xf>
    <xf numFmtId="0" fontId="65" fillId="40" borderId="73" xfId="40" applyFont="1" applyFill="1" applyBorder="1" applyAlignment="1" applyProtection="1">
      <alignment horizontal="center" vertical="center"/>
      <protection/>
    </xf>
    <xf numFmtId="0" fontId="65" fillId="40" borderId="25" xfId="40" applyFont="1" applyFill="1" applyBorder="1" applyAlignment="1" applyProtection="1">
      <alignment horizontal="center" vertical="center"/>
      <protection/>
    </xf>
    <xf numFmtId="0" fontId="65" fillId="40" borderId="10" xfId="34" applyFont="1" applyFill="1" applyBorder="1" applyAlignment="1" applyProtection="1">
      <alignment horizontal="center" vertical="center" wrapText="1"/>
      <protection/>
    </xf>
    <xf numFmtId="0" fontId="65" fillId="40" borderId="10" xfId="34" applyFont="1" applyFill="1" applyBorder="1" applyAlignment="1" applyProtection="1">
      <alignment horizontal="center" vertical="center"/>
      <protection/>
    </xf>
    <xf numFmtId="0" fontId="65" fillId="40" borderId="10" xfId="40" applyFont="1" applyFill="1" applyBorder="1" applyAlignment="1" applyProtection="1">
      <alignment horizontal="center" vertical="center"/>
      <protection/>
    </xf>
    <xf numFmtId="0" fontId="64" fillId="36" borderId="10" xfId="0" applyFont="1" applyFill="1" applyBorder="1" applyAlignment="1">
      <alignment horizontal="center" vertical="center" wrapText="1"/>
    </xf>
    <xf numFmtId="0" fontId="35" fillId="40" borderId="10" xfId="40" applyFont="1" applyFill="1" applyBorder="1" applyAlignment="1" quotePrefix="1">
      <alignment horizontal="center" vertical="center" wrapText="1"/>
      <protection/>
    </xf>
    <xf numFmtId="0" fontId="64" fillId="36" borderId="10" xfId="40" applyFont="1" applyFill="1" applyBorder="1" applyAlignment="1" applyProtection="1">
      <alignment horizontal="center" vertical="center" wrapText="1"/>
      <protection/>
    </xf>
    <xf numFmtId="0" fontId="65" fillId="36" borderId="10" xfId="40" applyFont="1" applyFill="1" applyBorder="1" applyAlignment="1" applyProtection="1">
      <alignment horizontal="right" vertical="center"/>
      <protection/>
    </xf>
    <xf numFmtId="2" fontId="65" fillId="36" borderId="73" xfId="40" applyNumberFormat="1" applyFont="1" applyFill="1" applyBorder="1" applyAlignment="1" applyProtection="1">
      <alignment horizontal="left" vertical="center" wrapText="1"/>
      <protection/>
    </xf>
    <xf numFmtId="2" fontId="65" fillId="36" borderId="25" xfId="40" applyNumberFormat="1" applyFont="1" applyFill="1" applyBorder="1" applyAlignment="1" applyProtection="1">
      <alignment horizontal="left" vertical="center" wrapText="1"/>
      <protection/>
    </xf>
    <xf numFmtId="2" fontId="65" fillId="36" borderId="73" xfId="40" applyNumberFormat="1" applyFont="1" applyFill="1" applyBorder="1" applyAlignment="1" applyProtection="1">
      <alignment vertical="center" wrapText="1"/>
      <protection/>
    </xf>
    <xf numFmtId="2" fontId="65" fillId="36" borderId="25" xfId="40" applyNumberFormat="1" applyFont="1" applyFill="1" applyBorder="1" applyAlignment="1" applyProtection="1">
      <alignment vertical="center" wrapText="1"/>
      <protection/>
    </xf>
    <xf numFmtId="0" fontId="65" fillId="36" borderId="0" xfId="0" applyFont="1" applyFill="1" applyAlignment="1">
      <alignment horizontal="center" vertical="center"/>
    </xf>
    <xf numFmtId="0" fontId="35" fillId="40" borderId="73" xfId="0" applyFont="1" applyFill="1" applyBorder="1" applyAlignment="1">
      <alignment horizontal="center" vertical="center"/>
    </xf>
    <xf numFmtId="0" fontId="35" fillId="40" borderId="25" xfId="0" applyFont="1" applyFill="1" applyBorder="1" applyAlignment="1">
      <alignment horizontal="center" vertical="center"/>
    </xf>
    <xf numFmtId="0" fontId="4" fillId="36" borderId="0" xfId="34" applyFont="1" applyFill="1" applyAlignment="1" applyProtection="1">
      <alignment horizontal="left" vertical="center" wrapText="1"/>
      <protection/>
    </xf>
    <xf numFmtId="0" fontId="5" fillId="36" borderId="0" xfId="34" applyFont="1" applyFill="1" applyAlignment="1" applyProtection="1">
      <alignment vertical="center" wrapText="1"/>
      <protection/>
    </xf>
    <xf numFmtId="0" fontId="132" fillId="39" borderId="73" xfId="34" applyFont="1" applyFill="1" applyBorder="1" applyAlignment="1" applyProtection="1">
      <alignment horizontal="center" vertical="center" wrapText="1"/>
      <protection/>
    </xf>
    <xf numFmtId="0" fontId="132" fillId="39" borderId="61" xfId="34" applyFont="1" applyFill="1" applyBorder="1" applyAlignment="1" applyProtection="1">
      <alignment horizontal="center" vertical="center" wrapText="1"/>
      <protection/>
    </xf>
    <xf numFmtId="0" fontId="132" fillId="39" borderId="25" xfId="34" applyFont="1" applyFill="1" applyBorder="1" applyAlignment="1" applyProtection="1">
      <alignment horizontal="center" vertical="center" wrapText="1"/>
      <protection/>
    </xf>
    <xf numFmtId="0" fontId="154" fillId="26" borderId="73" xfId="34" applyFont="1" applyFill="1" applyBorder="1" applyAlignment="1" applyProtection="1">
      <alignment horizontal="center" vertical="center" wrapText="1"/>
      <protection/>
    </xf>
    <xf numFmtId="0" fontId="154" fillId="26" borderId="61" xfId="34" applyFont="1" applyFill="1" applyBorder="1" applyAlignment="1" applyProtection="1">
      <alignment horizontal="center" vertical="center" wrapText="1"/>
      <protection/>
    </xf>
    <xf numFmtId="0" fontId="154" fillId="26" borderId="25" xfId="34" applyFont="1" applyFill="1" applyBorder="1" applyAlignment="1" applyProtection="1">
      <alignment horizontal="center" vertical="center" wrapText="1"/>
      <protection/>
    </xf>
    <xf numFmtId="0" fontId="34" fillId="13" borderId="26" xfId="34" applyFont="1" applyFill="1" applyBorder="1" applyAlignment="1" applyProtection="1">
      <alignment horizontal="center" vertical="center"/>
      <protection/>
    </xf>
    <xf numFmtId="0" fontId="34" fillId="13" borderId="27" xfId="34" applyFont="1" applyFill="1" applyBorder="1" applyAlignment="1" applyProtection="1">
      <alignment horizontal="center" vertical="center"/>
      <protection/>
    </xf>
    <xf numFmtId="0" fontId="34" fillId="13" borderId="28" xfId="34" applyFont="1" applyFill="1" applyBorder="1" applyAlignment="1" applyProtection="1">
      <alignment horizontal="center" vertical="center"/>
      <protection/>
    </xf>
    <xf numFmtId="0" fontId="153" fillId="38" borderId="26" xfId="0" applyFont="1" applyFill="1" applyBorder="1" applyAlignment="1" applyProtection="1">
      <alignment horizontal="center" vertical="center"/>
      <protection/>
    </xf>
    <xf numFmtId="0" fontId="153" fillId="38" borderId="27" xfId="0" applyFont="1" applyFill="1" applyBorder="1" applyAlignment="1" applyProtection="1">
      <alignment horizontal="center" vertical="center"/>
      <protection/>
    </xf>
    <xf numFmtId="0" fontId="153" fillId="38" borderId="28" xfId="0" applyFont="1" applyFill="1" applyBorder="1" applyAlignment="1" applyProtection="1">
      <alignment horizontal="center" vertical="center"/>
      <protection/>
    </xf>
    <xf numFmtId="0" fontId="135" fillId="39" borderId="61" xfId="34" applyFont="1" applyFill="1" applyBorder="1" applyAlignment="1" applyProtection="1">
      <alignment vertical="center" wrapText="1"/>
      <protection/>
    </xf>
    <xf numFmtId="0" fontId="135" fillId="39" borderId="79" xfId="34" applyFont="1" applyFill="1" applyBorder="1" applyAlignment="1" applyProtection="1">
      <alignment vertical="center" wrapText="1"/>
      <protection/>
    </xf>
    <xf numFmtId="0" fontId="135" fillId="39" borderId="61" xfId="40" applyFont="1" applyFill="1" applyBorder="1" applyAlignment="1" applyProtection="1">
      <alignment vertical="center" wrapText="1"/>
      <protection/>
    </xf>
    <xf numFmtId="0" fontId="135" fillId="39" borderId="79" xfId="40" applyFont="1" applyFill="1" applyBorder="1" applyAlignment="1" applyProtection="1">
      <alignment vertical="center" wrapText="1"/>
      <protection/>
    </xf>
    <xf numFmtId="0" fontId="135" fillId="39" borderId="61" xfId="40" applyFont="1" applyFill="1" applyBorder="1" applyAlignment="1" applyProtection="1">
      <alignment horizontal="left" vertical="center"/>
      <protection/>
    </xf>
    <xf numFmtId="0" fontId="135" fillId="39" borderId="79" xfId="40" applyFont="1" applyFill="1" applyBorder="1" applyAlignment="1" applyProtection="1">
      <alignment horizontal="left" vertical="center"/>
      <protection/>
    </xf>
    <xf numFmtId="0" fontId="135" fillId="39" borderId="61" xfId="40" applyFont="1" applyFill="1" applyBorder="1" applyAlignment="1" applyProtection="1" quotePrefix="1">
      <alignment horizontal="left" vertical="center"/>
      <protection/>
    </xf>
    <xf numFmtId="0" fontId="135" fillId="39" borderId="79" xfId="40" applyFont="1" applyFill="1" applyBorder="1" applyAlignment="1" applyProtection="1" quotePrefix="1">
      <alignment horizontal="left" vertical="center"/>
      <protection/>
    </xf>
    <xf numFmtId="0" fontId="135" fillId="39" borderId="61" xfId="40" applyFont="1" applyFill="1" applyBorder="1" applyAlignment="1" applyProtection="1" quotePrefix="1">
      <alignment horizontal="left" vertical="center" wrapText="1"/>
      <protection/>
    </xf>
    <xf numFmtId="0" fontId="135" fillId="39" borderId="79" xfId="40" applyFont="1" applyFill="1" applyBorder="1" applyAlignment="1" applyProtection="1" quotePrefix="1">
      <alignment horizontal="left" vertical="center" wrapText="1"/>
      <protection/>
    </xf>
    <xf numFmtId="0" fontId="135" fillId="39" borderId="61" xfId="34" applyFont="1" applyFill="1" applyBorder="1" applyAlignment="1" applyProtection="1">
      <alignment horizontal="left" vertical="center"/>
      <protection/>
    </xf>
    <xf numFmtId="0" fontId="135" fillId="39" borderId="79" xfId="34" applyFont="1" applyFill="1" applyBorder="1" applyAlignment="1" applyProtection="1">
      <alignment horizontal="left" vertical="center"/>
      <protection/>
    </xf>
    <xf numFmtId="0" fontId="135" fillId="26" borderId="73" xfId="34" applyFont="1" applyFill="1" applyBorder="1" applyAlignment="1" applyProtection="1">
      <alignment horizontal="left" vertical="center"/>
      <protection/>
    </xf>
    <xf numFmtId="0" fontId="135" fillId="26" borderId="79" xfId="34" applyFont="1" applyFill="1" applyBorder="1" applyAlignment="1" applyProtection="1">
      <alignment horizontal="left" vertical="center"/>
      <protection/>
    </xf>
    <xf numFmtId="0" fontId="135" fillId="39" borderId="61" xfId="34" applyFont="1" applyFill="1" applyBorder="1" applyAlignment="1" applyProtection="1">
      <alignment horizontal="left"/>
      <protection/>
    </xf>
    <xf numFmtId="0" fontId="135" fillId="39" borderId="79" xfId="34" applyFont="1" applyFill="1" applyBorder="1" applyAlignment="1" applyProtection="1">
      <alignment horizontal="left"/>
      <protection/>
    </xf>
    <xf numFmtId="0" fontId="135" fillId="39" borderId="61" xfId="34" applyFont="1" applyFill="1" applyBorder="1" applyAlignment="1" applyProtection="1">
      <alignment wrapText="1"/>
      <protection/>
    </xf>
    <xf numFmtId="0" fontId="135" fillId="39" borderId="79" xfId="34" applyFont="1" applyFill="1" applyBorder="1" applyAlignment="1" applyProtection="1">
      <alignment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DOMV" xfId="39"/>
    <cellStyle name="Normal_EBK_PROJECT_2001-last" xfId="40"/>
    <cellStyle name="Normal_EBK-2002-draft" xfId="41"/>
    <cellStyle name="Normal_MAKET" xfId="42"/>
    <cellStyle name="Normal_Sheet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1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9"/>
  <sheetViews>
    <sheetView tabSelected="1" view="pageLayout" workbookViewId="0" topLeftCell="A867">
      <selection activeCell="C736" sqref="C736"/>
    </sheetView>
  </sheetViews>
  <sheetFormatPr defaultColWidth="9.00390625" defaultRowHeight="12.75"/>
  <cols>
    <col min="1" max="1" width="12.25390625" style="377" customWidth="1"/>
    <col min="2" max="2" width="34.625" style="377" customWidth="1"/>
    <col min="3" max="3" width="18.625" style="377" customWidth="1"/>
    <col min="4" max="4" width="18.125" style="377" customWidth="1"/>
    <col min="5" max="5" width="14.00390625" style="377" customWidth="1"/>
    <col min="6" max="6" width="17.75390625" style="377" customWidth="1"/>
    <col min="7" max="7" width="9.875" style="364" bestFit="1" customWidth="1"/>
    <col min="8" max="16384" width="9.125" style="364" customWidth="1"/>
  </cols>
  <sheetData>
    <row r="1" ht="15.75">
      <c r="F1" s="385" t="s">
        <v>1463</v>
      </c>
    </row>
    <row r="2" spans="1:6" ht="15.75">
      <c r="A2" s="562" t="s">
        <v>1444</v>
      </c>
      <c r="B2" s="562"/>
      <c r="C2" s="562"/>
      <c r="D2" s="562"/>
      <c r="E2" s="562"/>
      <c r="F2" s="562"/>
    </row>
    <row r="3" spans="1:6" ht="15.75">
      <c r="A3" s="562" t="s">
        <v>1445</v>
      </c>
      <c r="B3" s="562"/>
      <c r="C3" s="562"/>
      <c r="D3" s="562"/>
      <c r="E3" s="562"/>
      <c r="F3" s="562"/>
    </row>
    <row r="4" ht="15.75"/>
    <row r="5" spans="1:6" ht="31.5">
      <c r="A5" s="386"/>
      <c r="B5" s="387" t="s">
        <v>475</v>
      </c>
      <c r="C5" s="543" t="s">
        <v>1331</v>
      </c>
      <c r="D5" s="543"/>
      <c r="E5" s="543"/>
      <c r="F5" s="543"/>
    </row>
    <row r="6" spans="1:6" ht="31.5">
      <c r="A6" s="388" t="s">
        <v>247</v>
      </c>
      <c r="B6" s="389" t="s">
        <v>476</v>
      </c>
      <c r="C6" s="390" t="s">
        <v>467</v>
      </c>
      <c r="D6" s="390" t="s">
        <v>468</v>
      </c>
      <c r="E6" s="390" t="s">
        <v>466</v>
      </c>
      <c r="F6" s="387" t="s">
        <v>1330</v>
      </c>
    </row>
    <row r="7" spans="1:6" ht="15.75">
      <c r="A7" s="545" t="s">
        <v>1333</v>
      </c>
      <c r="B7" s="545"/>
      <c r="C7" s="391">
        <f>C7:F21=SUM(C8)</f>
        <v>0</v>
      </c>
      <c r="D7" s="391">
        <f>SUM(D8)</f>
        <v>20000</v>
      </c>
      <c r="E7" s="391">
        <f>SUM(E8)</f>
        <v>0</v>
      </c>
      <c r="F7" s="391">
        <f>SUM(F8)</f>
        <v>20000</v>
      </c>
    </row>
    <row r="8" spans="1:6" ht="47.25">
      <c r="A8" s="392">
        <v>103</v>
      </c>
      <c r="B8" s="393" t="s">
        <v>1254</v>
      </c>
      <c r="C8" s="394">
        <v>0</v>
      </c>
      <c r="D8" s="395">
        <v>20000</v>
      </c>
      <c r="E8" s="394">
        <v>0</v>
      </c>
      <c r="F8" s="410">
        <f aca="true" t="shared" si="0" ref="F8:F20">SUM(C8:E8)</f>
        <v>20000</v>
      </c>
    </row>
    <row r="9" spans="1:6" ht="15.75">
      <c r="A9" s="397" t="s">
        <v>1334</v>
      </c>
      <c r="B9" s="398"/>
      <c r="C9" s="391">
        <f>SUM(C10:C13)</f>
        <v>0</v>
      </c>
      <c r="D9" s="391">
        <f>SUM(D10:D13)</f>
        <v>1263000</v>
      </c>
      <c r="E9" s="391">
        <f>SUM(E10:E13)</f>
        <v>0</v>
      </c>
      <c r="F9" s="391">
        <f>SUM(F10:F13)</f>
        <v>1263000</v>
      </c>
    </row>
    <row r="10" spans="1:6" ht="15.75">
      <c r="A10" s="392">
        <v>1301</v>
      </c>
      <c r="B10" s="393" t="s">
        <v>1372</v>
      </c>
      <c r="C10" s="394">
        <v>0</v>
      </c>
      <c r="D10" s="395">
        <v>340000</v>
      </c>
      <c r="E10" s="394">
        <v>0</v>
      </c>
      <c r="F10" s="410">
        <f t="shared" si="0"/>
        <v>340000</v>
      </c>
    </row>
    <row r="11" spans="1:6" ht="31.5">
      <c r="A11" s="392">
        <v>1303</v>
      </c>
      <c r="B11" s="399" t="s">
        <v>1373</v>
      </c>
      <c r="C11" s="394">
        <v>0</v>
      </c>
      <c r="D11" s="395">
        <v>700000</v>
      </c>
      <c r="E11" s="394">
        <v>0</v>
      </c>
      <c r="F11" s="410">
        <f t="shared" si="0"/>
        <v>700000</v>
      </c>
    </row>
    <row r="12" spans="1:6" ht="47.25">
      <c r="A12" s="392">
        <v>1304</v>
      </c>
      <c r="B12" s="399" t="s">
        <v>1374</v>
      </c>
      <c r="C12" s="394">
        <v>0</v>
      </c>
      <c r="D12" s="395">
        <v>220000</v>
      </c>
      <c r="E12" s="394">
        <v>0</v>
      </c>
      <c r="F12" s="410">
        <f t="shared" si="0"/>
        <v>220000</v>
      </c>
    </row>
    <row r="13" spans="1:6" ht="15.75">
      <c r="A13" s="392">
        <v>1308</v>
      </c>
      <c r="B13" s="399" t="s">
        <v>80</v>
      </c>
      <c r="C13" s="394">
        <v>0</v>
      </c>
      <c r="D13" s="395">
        <v>3000</v>
      </c>
      <c r="E13" s="394">
        <v>0</v>
      </c>
      <c r="F13" s="410">
        <f t="shared" si="0"/>
        <v>3000</v>
      </c>
    </row>
    <row r="14" spans="1:6" s="365" customFormat="1" ht="15.75">
      <c r="A14" s="397" t="s">
        <v>1335</v>
      </c>
      <c r="B14" s="397"/>
      <c r="C14" s="400">
        <v>0</v>
      </c>
      <c r="D14" s="401">
        <v>0</v>
      </c>
      <c r="E14" s="400">
        <v>0</v>
      </c>
      <c r="F14" s="485">
        <f t="shared" si="0"/>
        <v>0</v>
      </c>
    </row>
    <row r="15" spans="1:6" ht="15.75">
      <c r="A15" s="397" t="s">
        <v>1336</v>
      </c>
      <c r="B15" s="397"/>
      <c r="C15" s="391">
        <f>SUM(C16:C18)</f>
        <v>0</v>
      </c>
      <c r="D15" s="391">
        <f>SUM(D16:D18)</f>
        <v>1150000</v>
      </c>
      <c r="E15" s="391">
        <f>SUM(E16:E18)</f>
        <v>0</v>
      </c>
      <c r="F15" s="391">
        <f t="shared" si="0"/>
        <v>1150000</v>
      </c>
    </row>
    <row r="16" spans="1:6" ht="31.5">
      <c r="A16" s="392">
        <v>2404</v>
      </c>
      <c r="B16" s="393" t="s">
        <v>1375</v>
      </c>
      <c r="C16" s="395">
        <v>0</v>
      </c>
      <c r="D16" s="479">
        <v>200000</v>
      </c>
      <c r="E16" s="394">
        <v>0</v>
      </c>
      <c r="F16" s="410">
        <f t="shared" si="0"/>
        <v>200000</v>
      </c>
    </row>
    <row r="17" spans="1:6" ht="31.5">
      <c r="A17" s="392">
        <v>2405</v>
      </c>
      <c r="B17" s="399" t="s">
        <v>1376</v>
      </c>
      <c r="C17" s="395">
        <v>0</v>
      </c>
      <c r="D17" s="395">
        <v>200000</v>
      </c>
      <c r="E17" s="394">
        <v>0</v>
      </c>
      <c r="F17" s="410">
        <f t="shared" si="0"/>
        <v>200000</v>
      </c>
    </row>
    <row r="18" spans="1:6" ht="15.75">
      <c r="A18" s="392">
        <v>2406</v>
      </c>
      <c r="B18" s="399" t="s">
        <v>1377</v>
      </c>
      <c r="C18" s="395">
        <v>0</v>
      </c>
      <c r="D18" s="395">
        <v>750000</v>
      </c>
      <c r="E18" s="394">
        <v>0</v>
      </c>
      <c r="F18" s="410">
        <f t="shared" si="0"/>
        <v>750000</v>
      </c>
    </row>
    <row r="19" spans="1:6" ht="15.75">
      <c r="A19" s="397" t="s">
        <v>1337</v>
      </c>
      <c r="B19" s="397"/>
      <c r="C19" s="391">
        <f>SUM(C20:C28)</f>
        <v>0</v>
      </c>
      <c r="D19" s="391">
        <f>SUM(D20:D28)</f>
        <v>1456500</v>
      </c>
      <c r="E19" s="391">
        <f>SUM(E20:E28)</f>
        <v>0</v>
      </c>
      <c r="F19" s="391">
        <f t="shared" si="0"/>
        <v>1456500</v>
      </c>
    </row>
    <row r="20" spans="1:6" ht="15.75">
      <c r="A20" s="392">
        <v>2702</v>
      </c>
      <c r="B20" s="393" t="s">
        <v>1378</v>
      </c>
      <c r="C20" s="394">
        <v>0</v>
      </c>
      <c r="D20" s="395">
        <v>20000</v>
      </c>
      <c r="E20" s="394">
        <v>0</v>
      </c>
      <c r="F20" s="410">
        <f t="shared" si="0"/>
        <v>20000</v>
      </c>
    </row>
    <row r="21" spans="1:6" ht="47.25">
      <c r="A21" s="392">
        <v>2705</v>
      </c>
      <c r="B21" s="393" t="s">
        <v>1379</v>
      </c>
      <c r="C21" s="394">
        <v>0</v>
      </c>
      <c r="D21" s="395">
        <v>20000</v>
      </c>
      <c r="E21" s="394">
        <v>0</v>
      </c>
      <c r="F21" s="410">
        <f aca="true" t="shared" si="1" ref="F21:F28">SUM(C21:E21)</f>
        <v>20000</v>
      </c>
    </row>
    <row r="22" spans="1:6" ht="15.75">
      <c r="A22" s="392">
        <v>2707</v>
      </c>
      <c r="B22" s="393" t="s">
        <v>1380</v>
      </c>
      <c r="C22" s="394">
        <v>0</v>
      </c>
      <c r="D22" s="395">
        <v>1250000</v>
      </c>
      <c r="E22" s="394">
        <v>0</v>
      </c>
      <c r="F22" s="410">
        <f t="shared" si="1"/>
        <v>1250000</v>
      </c>
    </row>
    <row r="23" spans="1:6" ht="31.5">
      <c r="A23" s="392">
        <v>2708</v>
      </c>
      <c r="B23" s="393" t="s">
        <v>1381</v>
      </c>
      <c r="C23" s="395"/>
      <c r="D23" s="395">
        <v>5000</v>
      </c>
      <c r="E23" s="394">
        <v>0</v>
      </c>
      <c r="F23" s="410">
        <f t="shared" si="1"/>
        <v>5000</v>
      </c>
    </row>
    <row r="24" spans="1:6" ht="15.75">
      <c r="A24" s="392">
        <v>2710</v>
      </c>
      <c r="B24" s="393" t="s">
        <v>1382</v>
      </c>
      <c r="C24" s="395"/>
      <c r="D24" s="395">
        <v>60000</v>
      </c>
      <c r="E24" s="394">
        <v>0</v>
      </c>
      <c r="F24" s="410">
        <f t="shared" si="1"/>
        <v>60000</v>
      </c>
    </row>
    <row r="25" spans="1:6" ht="15.75">
      <c r="A25" s="392">
        <v>2711</v>
      </c>
      <c r="B25" s="393" t="s">
        <v>1383</v>
      </c>
      <c r="C25" s="395"/>
      <c r="D25" s="395">
        <v>66000</v>
      </c>
      <c r="E25" s="394">
        <v>0</v>
      </c>
      <c r="F25" s="410">
        <f t="shared" si="1"/>
        <v>66000</v>
      </c>
    </row>
    <row r="26" spans="1:6" ht="15.75">
      <c r="A26" s="392">
        <v>2715</v>
      </c>
      <c r="B26" s="393" t="s">
        <v>1384</v>
      </c>
      <c r="C26" s="394">
        <v>0</v>
      </c>
      <c r="D26" s="395">
        <v>3500</v>
      </c>
      <c r="E26" s="394">
        <v>0</v>
      </c>
      <c r="F26" s="410">
        <f t="shared" si="1"/>
        <v>3500</v>
      </c>
    </row>
    <row r="27" spans="1:6" ht="15.75">
      <c r="A27" s="392">
        <v>2717</v>
      </c>
      <c r="B27" s="393" t="s">
        <v>1385</v>
      </c>
      <c r="C27" s="394">
        <v>0</v>
      </c>
      <c r="D27" s="395">
        <v>2000</v>
      </c>
      <c r="E27" s="394">
        <v>0</v>
      </c>
      <c r="F27" s="410">
        <f t="shared" si="1"/>
        <v>2000</v>
      </c>
    </row>
    <row r="28" spans="1:6" ht="15.75">
      <c r="A28" s="392">
        <v>2729</v>
      </c>
      <c r="B28" s="402" t="s">
        <v>1386</v>
      </c>
      <c r="C28" s="395"/>
      <c r="D28" s="395">
        <v>30000</v>
      </c>
      <c r="E28" s="394">
        <v>0</v>
      </c>
      <c r="F28" s="410">
        <f t="shared" si="1"/>
        <v>30000</v>
      </c>
    </row>
    <row r="29" spans="1:6" ht="15.75">
      <c r="A29" s="397" t="s">
        <v>1338</v>
      </c>
      <c r="B29" s="397"/>
      <c r="C29" s="391">
        <f>SUM(C30:C31)</f>
        <v>0</v>
      </c>
      <c r="D29" s="391">
        <f>SUM(D30:D31)</f>
        <v>80000</v>
      </c>
      <c r="E29" s="391">
        <f>SUM(E30:E31)</f>
        <v>0</v>
      </c>
      <c r="F29" s="391">
        <f aca="true" t="shared" si="2" ref="F29:F44">SUM(C29:E29)</f>
        <v>80000</v>
      </c>
    </row>
    <row r="30" spans="1:6" ht="47.25">
      <c r="A30" s="392">
        <v>2802</v>
      </c>
      <c r="B30" s="403" t="s">
        <v>1387</v>
      </c>
      <c r="C30" s="395"/>
      <c r="D30" s="395">
        <v>20000</v>
      </c>
      <c r="E30" s="394">
        <v>0</v>
      </c>
      <c r="F30" s="410">
        <f t="shared" si="2"/>
        <v>20000</v>
      </c>
    </row>
    <row r="31" spans="1:6" ht="47.25">
      <c r="A31" s="392">
        <v>2809</v>
      </c>
      <c r="B31" s="403" t="s">
        <v>144</v>
      </c>
      <c r="C31" s="395"/>
      <c r="D31" s="395">
        <v>60000</v>
      </c>
      <c r="E31" s="394">
        <v>0</v>
      </c>
      <c r="F31" s="410">
        <f t="shared" si="2"/>
        <v>60000</v>
      </c>
    </row>
    <row r="32" spans="1:6" ht="15.75">
      <c r="A32" s="397" t="s">
        <v>1339</v>
      </c>
      <c r="B32" s="397"/>
      <c r="C32" s="391">
        <f>SUM(C33:C34)</f>
        <v>0</v>
      </c>
      <c r="D32" s="391">
        <f>SUM(D33:D34)</f>
        <v>0</v>
      </c>
      <c r="E32" s="391">
        <f>SUM(E33:E34)</f>
        <v>0</v>
      </c>
      <c r="F32" s="391">
        <f t="shared" si="2"/>
        <v>0</v>
      </c>
    </row>
    <row r="33" spans="1:6" ht="47.25">
      <c r="A33" s="392">
        <v>3601</v>
      </c>
      <c r="B33" s="402" t="s">
        <v>1388</v>
      </c>
      <c r="C33" s="395">
        <v>0</v>
      </c>
      <c r="D33" s="395">
        <v>0</v>
      </c>
      <c r="E33" s="394">
        <v>0</v>
      </c>
      <c r="F33" s="396">
        <f t="shared" si="2"/>
        <v>0</v>
      </c>
    </row>
    <row r="34" spans="1:6" ht="15.75">
      <c r="A34" s="392">
        <v>3619</v>
      </c>
      <c r="B34" s="402" t="s">
        <v>1389</v>
      </c>
      <c r="C34" s="395"/>
      <c r="D34" s="395"/>
      <c r="E34" s="394">
        <v>0</v>
      </c>
      <c r="F34" s="396">
        <f t="shared" si="2"/>
        <v>0</v>
      </c>
    </row>
    <row r="35" spans="1:6" s="365" customFormat="1" ht="15.75">
      <c r="A35" s="397" t="s">
        <v>1340</v>
      </c>
      <c r="B35" s="397"/>
      <c r="C35" s="391">
        <f>SUM(C36:C37)</f>
        <v>0</v>
      </c>
      <c r="D35" s="391">
        <f>SUM(D36:D37)</f>
        <v>-128000</v>
      </c>
      <c r="E35" s="391">
        <f>SUM(E36:E37)</f>
        <v>0</v>
      </c>
      <c r="F35" s="391">
        <f t="shared" si="2"/>
        <v>-128000</v>
      </c>
    </row>
    <row r="36" spans="1:6" ht="15.75">
      <c r="A36" s="392">
        <v>3701</v>
      </c>
      <c r="B36" s="393" t="s">
        <v>1390</v>
      </c>
      <c r="C36" s="395"/>
      <c r="D36" s="395">
        <v>-90000</v>
      </c>
      <c r="E36" s="394">
        <v>0</v>
      </c>
      <c r="F36" s="410">
        <f t="shared" si="2"/>
        <v>-90000</v>
      </c>
    </row>
    <row r="37" spans="1:6" ht="47.25">
      <c r="A37" s="392">
        <v>3702</v>
      </c>
      <c r="B37" s="393" t="s">
        <v>1391</v>
      </c>
      <c r="C37" s="395"/>
      <c r="D37" s="395">
        <v>-38000</v>
      </c>
      <c r="E37" s="394">
        <v>0</v>
      </c>
      <c r="F37" s="410">
        <f t="shared" si="2"/>
        <v>-38000</v>
      </c>
    </row>
    <row r="38" spans="1:6" ht="15.75">
      <c r="A38" s="397" t="s">
        <v>1430</v>
      </c>
      <c r="B38" s="397"/>
      <c r="C38" s="391">
        <f>SUM(C39:C41)</f>
        <v>0</v>
      </c>
      <c r="D38" s="391">
        <f>SUM(D39:D41)</f>
        <v>175750</v>
      </c>
      <c r="E38" s="391">
        <f>SUM(E39:E41)</f>
        <v>0</v>
      </c>
      <c r="F38" s="391">
        <f t="shared" si="2"/>
        <v>175750</v>
      </c>
    </row>
    <row r="39" spans="1:6" ht="31.5">
      <c r="A39" s="392">
        <v>4022</v>
      </c>
      <c r="B39" s="399" t="s">
        <v>1392</v>
      </c>
      <c r="C39" s="395"/>
      <c r="D39" s="395">
        <v>0</v>
      </c>
      <c r="E39" s="394">
        <v>0</v>
      </c>
      <c r="F39" s="396">
        <f t="shared" si="2"/>
        <v>0</v>
      </c>
    </row>
    <row r="40" spans="1:6" ht="47.25">
      <c r="A40" s="392">
        <v>4030</v>
      </c>
      <c r="B40" s="399" t="s">
        <v>430</v>
      </c>
      <c r="C40" s="395"/>
      <c r="D40" s="395">
        <v>75750</v>
      </c>
      <c r="E40" s="394">
        <v>0</v>
      </c>
      <c r="F40" s="410">
        <f t="shared" si="2"/>
        <v>75750</v>
      </c>
    </row>
    <row r="41" spans="1:6" ht="15.75">
      <c r="A41" s="392">
        <v>4040</v>
      </c>
      <c r="B41" s="404" t="s">
        <v>431</v>
      </c>
      <c r="C41" s="395"/>
      <c r="D41" s="395">
        <v>100000</v>
      </c>
      <c r="E41" s="394">
        <v>0</v>
      </c>
      <c r="F41" s="410">
        <f t="shared" si="2"/>
        <v>100000</v>
      </c>
    </row>
    <row r="42" spans="1:6" ht="15.75">
      <c r="A42" s="397" t="s">
        <v>1341</v>
      </c>
      <c r="B42" s="397"/>
      <c r="C42" s="391">
        <f>SUM(C43)</f>
        <v>0</v>
      </c>
      <c r="D42" s="391">
        <f>SUM(D43)</f>
        <v>0</v>
      </c>
      <c r="E42" s="391">
        <f>SUM(E43)</f>
        <v>0</v>
      </c>
      <c r="F42" s="391">
        <f t="shared" si="2"/>
        <v>0</v>
      </c>
    </row>
    <row r="43" spans="1:6" ht="31.5">
      <c r="A43" s="392">
        <v>4501</v>
      </c>
      <c r="B43" s="402" t="s">
        <v>1393</v>
      </c>
      <c r="C43" s="395">
        <v>0</v>
      </c>
      <c r="D43" s="395">
        <v>0</v>
      </c>
      <c r="E43" s="394">
        <v>0</v>
      </c>
      <c r="F43" s="396">
        <f t="shared" si="2"/>
        <v>0</v>
      </c>
    </row>
    <row r="44" spans="1:6" ht="15.75">
      <c r="A44" s="544" t="s">
        <v>478</v>
      </c>
      <c r="B44" s="544"/>
      <c r="C44" s="396">
        <f>C15</f>
        <v>0</v>
      </c>
      <c r="D44" s="396">
        <f>SUM(D7+D9+D14+D15+D19+D29+D32+D35+D38+D42)</f>
        <v>4017250</v>
      </c>
      <c r="E44" s="396">
        <f>SUM(E7+E9+E14+E15+E19+E29+E32+E35+E38+E42)</f>
        <v>0</v>
      </c>
      <c r="F44" s="396">
        <f t="shared" si="2"/>
        <v>4017250</v>
      </c>
    </row>
    <row r="45" spans="1:6" ht="15.75">
      <c r="A45" s="380"/>
      <c r="B45" s="380"/>
      <c r="C45" s="380"/>
      <c r="D45" s="380"/>
      <c r="E45" s="380"/>
      <c r="F45" s="380"/>
    </row>
    <row r="46" spans="1:6" ht="15.75">
      <c r="A46" s="380"/>
      <c r="B46" s="380"/>
      <c r="C46" s="380"/>
      <c r="D46" s="380"/>
      <c r="E46" s="380"/>
      <c r="F46" s="380"/>
    </row>
    <row r="47" spans="1:6" ht="15.75">
      <c r="A47" s="544" t="s">
        <v>485</v>
      </c>
      <c r="B47" s="544"/>
      <c r="C47" s="543" t="s">
        <v>1331</v>
      </c>
      <c r="D47" s="543"/>
      <c r="E47" s="543"/>
      <c r="F47" s="543"/>
    </row>
    <row r="48" spans="1:6" ht="31.5">
      <c r="A48" s="405" t="s">
        <v>247</v>
      </c>
      <c r="B48" s="406" t="s">
        <v>402</v>
      </c>
      <c r="C48" s="390" t="s">
        <v>467</v>
      </c>
      <c r="D48" s="390" t="s">
        <v>468</v>
      </c>
      <c r="E48" s="390" t="s">
        <v>466</v>
      </c>
      <c r="F48" s="387" t="s">
        <v>1330</v>
      </c>
    </row>
    <row r="49" spans="1:6" ht="15.75">
      <c r="A49" s="546" t="s">
        <v>486</v>
      </c>
      <c r="B49" s="546"/>
      <c r="C49" s="394"/>
      <c r="D49" s="394"/>
      <c r="E49" s="394"/>
      <c r="F49" s="396"/>
    </row>
    <row r="50" spans="1:6" ht="47.25">
      <c r="A50" s="407">
        <v>3100</v>
      </c>
      <c r="B50" s="408" t="s">
        <v>149</v>
      </c>
      <c r="C50" s="409">
        <f>SUM(C51:C54)</f>
        <v>16352185</v>
      </c>
      <c r="D50" s="409">
        <f>SUM(D51:D54)</f>
        <v>2820200</v>
      </c>
      <c r="E50" s="409">
        <f>SUM(E51:E54)</f>
        <v>0</v>
      </c>
      <c r="F50" s="409">
        <f>SUM(F51:F54)</f>
        <v>19172385</v>
      </c>
    </row>
    <row r="51" spans="1:6" ht="47.25">
      <c r="A51" s="392">
        <v>3111</v>
      </c>
      <c r="B51" s="393" t="s">
        <v>487</v>
      </c>
      <c r="C51" s="395">
        <v>16352185</v>
      </c>
      <c r="D51" s="394">
        <v>0</v>
      </c>
      <c r="E51" s="394">
        <v>0</v>
      </c>
      <c r="F51" s="410">
        <f>SUM(C51:E51)</f>
        <v>16352185</v>
      </c>
    </row>
    <row r="52" spans="1:6" ht="47.25">
      <c r="A52" s="392">
        <v>3112</v>
      </c>
      <c r="B52" s="393" t="s">
        <v>488</v>
      </c>
      <c r="C52" s="394">
        <v>0</v>
      </c>
      <c r="D52" s="395">
        <v>1590000</v>
      </c>
      <c r="E52" s="394">
        <v>0</v>
      </c>
      <c r="F52" s="410">
        <f>SUM(C52:E52)</f>
        <v>1590000</v>
      </c>
    </row>
    <row r="53" spans="1:6" ht="47.25">
      <c r="A53" s="392">
        <v>3113</v>
      </c>
      <c r="B53" s="393" t="s">
        <v>150</v>
      </c>
      <c r="C53" s="395">
        <v>0</v>
      </c>
      <c r="D53" s="395">
        <v>1116300</v>
      </c>
      <c r="E53" s="395">
        <v>0</v>
      </c>
      <c r="F53" s="395">
        <f>SUM(C53:E53)</f>
        <v>1116300</v>
      </c>
    </row>
    <row r="54" spans="1:6" ht="63">
      <c r="A54" s="392">
        <v>3118</v>
      </c>
      <c r="B54" s="393" t="s">
        <v>1431</v>
      </c>
      <c r="C54" s="395">
        <v>0</v>
      </c>
      <c r="D54" s="395">
        <v>113900</v>
      </c>
      <c r="E54" s="394">
        <v>0</v>
      </c>
      <c r="F54" s="410">
        <f>SUM(C54:E54)</f>
        <v>113900</v>
      </c>
    </row>
    <row r="55" spans="1:6" ht="31.5">
      <c r="A55" s="407">
        <v>6100</v>
      </c>
      <c r="B55" s="408" t="s">
        <v>141</v>
      </c>
      <c r="C55" s="409">
        <f>SUM(C56:C57)</f>
        <v>0</v>
      </c>
      <c r="D55" s="409">
        <f>SUM(D56:D57)</f>
        <v>-431000</v>
      </c>
      <c r="E55" s="409">
        <f>SUM(E56:E57)</f>
        <v>0</v>
      </c>
      <c r="F55" s="409">
        <f>SUM(F56:F57)</f>
        <v>-431000</v>
      </c>
    </row>
    <row r="56" spans="1:6" ht="31.5">
      <c r="A56" s="392">
        <v>6101</v>
      </c>
      <c r="B56" s="393" t="s">
        <v>413</v>
      </c>
      <c r="C56" s="395"/>
      <c r="D56" s="395">
        <v>0</v>
      </c>
      <c r="E56" s="394">
        <v>0</v>
      </c>
      <c r="F56" s="396">
        <f>SUM(C56:E56)</f>
        <v>0</v>
      </c>
    </row>
    <row r="57" spans="1:6" ht="31.5">
      <c r="A57" s="392">
        <v>6102</v>
      </c>
      <c r="B57" s="399" t="s">
        <v>414</v>
      </c>
      <c r="C57" s="395"/>
      <c r="D57" s="395">
        <v>-431000</v>
      </c>
      <c r="E57" s="394">
        <v>0</v>
      </c>
      <c r="F57" s="410">
        <f>SUM(C57:E57)</f>
        <v>-431000</v>
      </c>
    </row>
    <row r="58" spans="1:6" ht="47.25">
      <c r="A58" s="407">
        <v>6200</v>
      </c>
      <c r="B58" s="408" t="s">
        <v>142</v>
      </c>
      <c r="C58" s="409">
        <f>SUM(C59)</f>
        <v>0</v>
      </c>
      <c r="D58" s="409">
        <f>SUM(D59)</f>
        <v>3636776</v>
      </c>
      <c r="E58" s="409">
        <f>SUM(E59)</f>
        <v>0</v>
      </c>
      <c r="F58" s="409">
        <f>SUM(F59)</f>
        <v>3636776</v>
      </c>
    </row>
    <row r="59" spans="1:6" ht="15.75">
      <c r="A59" s="392">
        <v>6200</v>
      </c>
      <c r="B59" s="411" t="s">
        <v>1251</v>
      </c>
      <c r="C59" s="395"/>
      <c r="D59" s="395">
        <v>3636776</v>
      </c>
      <c r="E59" s="394">
        <v>0</v>
      </c>
      <c r="F59" s="410">
        <f>SUM(C59:E59)</f>
        <v>3636776</v>
      </c>
    </row>
    <row r="60" spans="1:6" ht="15.75">
      <c r="A60" s="412" t="s">
        <v>432</v>
      </c>
      <c r="B60" s="389" t="s">
        <v>489</v>
      </c>
      <c r="C60" s="409">
        <f>SUM(C50+C55+C58)</f>
        <v>16352185</v>
      </c>
      <c r="D60" s="409">
        <f>SUM(D50+D55+D58)</f>
        <v>6025976</v>
      </c>
      <c r="E60" s="409">
        <f>SUM(E50+E55+E58)</f>
        <v>0</v>
      </c>
      <c r="F60" s="409">
        <f>SUM(F50+F55+F58)</f>
        <v>22378161</v>
      </c>
    </row>
    <row r="61" spans="1:6" ht="47.25">
      <c r="A61" s="407"/>
      <c r="B61" s="408" t="s">
        <v>143</v>
      </c>
      <c r="C61" s="413">
        <v>0</v>
      </c>
      <c r="D61" s="413">
        <v>0</v>
      </c>
      <c r="E61" s="400">
        <v>0</v>
      </c>
      <c r="F61" s="414">
        <f>SUM(C61:E61)</f>
        <v>0</v>
      </c>
    </row>
    <row r="62" spans="1:6" ht="31.5">
      <c r="A62" s="415" t="s">
        <v>432</v>
      </c>
      <c r="B62" s="406" t="s">
        <v>490</v>
      </c>
      <c r="C62" s="414">
        <f>SUM(C61)</f>
        <v>0</v>
      </c>
      <c r="D62" s="414">
        <f>SUM(D61)</f>
        <v>0</v>
      </c>
      <c r="E62" s="414">
        <f>SUM(E61)</f>
        <v>0</v>
      </c>
      <c r="F62" s="414">
        <f>SUM(F61)</f>
        <v>0</v>
      </c>
    </row>
    <row r="63" spans="1:6" ht="15.75">
      <c r="A63" s="380"/>
      <c r="B63" s="380"/>
      <c r="C63" s="380"/>
      <c r="D63" s="380"/>
      <c r="E63" s="380"/>
      <c r="F63" s="380"/>
    </row>
    <row r="64" spans="1:6" ht="15.75">
      <c r="A64" s="380"/>
      <c r="B64" s="380"/>
      <c r="C64" s="380"/>
      <c r="D64" s="380"/>
      <c r="E64" s="380"/>
      <c r="F64" s="380"/>
    </row>
    <row r="65" spans="1:6" ht="15.75">
      <c r="A65" s="542" t="s">
        <v>491</v>
      </c>
      <c r="B65" s="542"/>
      <c r="C65" s="543" t="s">
        <v>1331</v>
      </c>
      <c r="D65" s="543"/>
      <c r="E65" s="543"/>
      <c r="F65" s="543"/>
    </row>
    <row r="66" spans="1:6" ht="47.25">
      <c r="A66" s="416" t="s">
        <v>30</v>
      </c>
      <c r="B66" s="406" t="s">
        <v>1332</v>
      </c>
      <c r="C66" s="390" t="s">
        <v>467</v>
      </c>
      <c r="D66" s="390" t="s">
        <v>468</v>
      </c>
      <c r="E66" s="390" t="s">
        <v>466</v>
      </c>
      <c r="F66" s="387" t="s">
        <v>1330</v>
      </c>
    </row>
    <row r="67" spans="1:6" ht="31.5">
      <c r="A67" s="407">
        <v>7200</v>
      </c>
      <c r="B67" s="417" t="s">
        <v>1225</v>
      </c>
      <c r="C67" s="414">
        <f>SUM(C68)</f>
        <v>0</v>
      </c>
      <c r="D67" s="414">
        <f>SUM(D68)</f>
        <v>0</v>
      </c>
      <c r="E67" s="414">
        <f>SUM(E68)</f>
        <v>0</v>
      </c>
      <c r="F67" s="414">
        <f>SUM(F68)</f>
        <v>0</v>
      </c>
    </row>
    <row r="68" spans="1:6" ht="47.25">
      <c r="A68" s="392">
        <v>7201</v>
      </c>
      <c r="B68" s="403" t="s">
        <v>1394</v>
      </c>
      <c r="C68" s="395">
        <v>0</v>
      </c>
      <c r="D68" s="395">
        <v>0</v>
      </c>
      <c r="E68" s="394">
        <v>0</v>
      </c>
      <c r="F68" s="395">
        <f>SUM(C68:E68)</f>
        <v>0</v>
      </c>
    </row>
    <row r="69" spans="1:6" ht="31.5">
      <c r="A69" s="407">
        <v>8300</v>
      </c>
      <c r="B69" s="408" t="s">
        <v>1432</v>
      </c>
      <c r="C69" s="414">
        <f>SUM(C70:C73)</f>
        <v>0</v>
      </c>
      <c r="D69" s="414">
        <f>SUM(D70:D73)</f>
        <v>-3291976</v>
      </c>
      <c r="E69" s="414">
        <f>SUM(E70:E73)</f>
        <v>0</v>
      </c>
      <c r="F69" s="414">
        <f>SUM(F70:F73)</f>
        <v>-3291976</v>
      </c>
    </row>
    <row r="70" spans="1:6" ht="31.5">
      <c r="A70" s="392">
        <v>8312</v>
      </c>
      <c r="B70" s="403" t="s">
        <v>1395</v>
      </c>
      <c r="C70" s="395">
        <v>0</v>
      </c>
      <c r="D70" s="395">
        <v>0</v>
      </c>
      <c r="E70" s="394">
        <v>0</v>
      </c>
      <c r="F70" s="395">
        <f>SUM(C70:E70)</f>
        <v>0</v>
      </c>
    </row>
    <row r="71" spans="1:6" ht="31.5">
      <c r="A71" s="392">
        <v>8322</v>
      </c>
      <c r="B71" s="403" t="s">
        <v>1396</v>
      </c>
      <c r="C71" s="395">
        <v>0</v>
      </c>
      <c r="D71" s="395">
        <v>-100000</v>
      </c>
      <c r="E71" s="394">
        <v>0</v>
      </c>
      <c r="F71" s="395">
        <f>SUM(C71:E71)</f>
        <v>-100000</v>
      </c>
    </row>
    <row r="72" spans="1:6" ht="47.25">
      <c r="A72" s="392">
        <v>8372</v>
      </c>
      <c r="B72" s="403" t="s">
        <v>23</v>
      </c>
      <c r="C72" s="395">
        <v>0</v>
      </c>
      <c r="D72" s="395">
        <v>0</v>
      </c>
      <c r="E72" s="394">
        <v>0</v>
      </c>
      <c r="F72" s="395">
        <f>SUM(C72:E72)</f>
        <v>0</v>
      </c>
    </row>
    <row r="73" spans="1:6" ht="47.25">
      <c r="A73" s="392">
        <v>8382</v>
      </c>
      <c r="B73" s="403" t="s">
        <v>24</v>
      </c>
      <c r="C73" s="395">
        <v>0</v>
      </c>
      <c r="D73" s="395">
        <v>-3191976</v>
      </c>
      <c r="E73" s="394">
        <v>0</v>
      </c>
      <c r="F73" s="395">
        <f>SUM(C73:E73)</f>
        <v>-3191976</v>
      </c>
    </row>
    <row r="74" spans="1:6" ht="63">
      <c r="A74" s="407">
        <v>8800</v>
      </c>
      <c r="B74" s="408" t="s">
        <v>492</v>
      </c>
      <c r="C74" s="414">
        <f>SUM(C75)</f>
        <v>0</v>
      </c>
      <c r="D74" s="414">
        <f>SUM(D75)</f>
        <v>0</v>
      </c>
      <c r="E74" s="414">
        <f>SUM(E75)</f>
        <v>0</v>
      </c>
      <c r="F74" s="414">
        <f>SUM(F75)</f>
        <v>0</v>
      </c>
    </row>
    <row r="75" spans="1:6" ht="47.25">
      <c r="A75" s="392">
        <v>8803</v>
      </c>
      <c r="B75" s="399" t="s">
        <v>493</v>
      </c>
      <c r="C75" s="395">
        <v>0</v>
      </c>
      <c r="D75" s="395"/>
      <c r="E75" s="394">
        <v>0</v>
      </c>
      <c r="F75" s="395">
        <f>SUM(C75:E75)</f>
        <v>0</v>
      </c>
    </row>
    <row r="76" spans="1:6" ht="31.5">
      <c r="A76" s="407">
        <v>9500</v>
      </c>
      <c r="B76" s="418" t="s">
        <v>1433</v>
      </c>
      <c r="C76" s="414">
        <f>SUM(C77:C81)</f>
        <v>0</v>
      </c>
      <c r="D76" s="414">
        <f>SUM(D77:D81)</f>
        <v>3997452</v>
      </c>
      <c r="E76" s="414">
        <f>SUM(E77:E81)</f>
        <v>0</v>
      </c>
      <c r="F76" s="414">
        <f>SUM(F77:F81)</f>
        <v>3997452</v>
      </c>
    </row>
    <row r="77" spans="1:6" ht="31.5">
      <c r="A77" s="392">
        <v>9501</v>
      </c>
      <c r="B77" s="403" t="s">
        <v>1397</v>
      </c>
      <c r="C77" s="395">
        <v>0</v>
      </c>
      <c r="D77" s="395">
        <v>3993772</v>
      </c>
      <c r="E77" s="394">
        <v>0</v>
      </c>
      <c r="F77" s="395">
        <f>SUM(C77:E77)</f>
        <v>3993772</v>
      </c>
    </row>
    <row r="78" spans="1:6" ht="63">
      <c r="A78" s="392">
        <v>9502</v>
      </c>
      <c r="B78" s="403" t="s">
        <v>1398</v>
      </c>
      <c r="C78" s="395">
        <v>0</v>
      </c>
      <c r="D78" s="395">
        <v>3680</v>
      </c>
      <c r="E78" s="394">
        <v>0</v>
      </c>
      <c r="F78" s="395">
        <f>SUM(C78:E78)</f>
        <v>3680</v>
      </c>
    </row>
    <row r="79" spans="1:6" ht="31.5">
      <c r="A79" s="392">
        <v>9507</v>
      </c>
      <c r="B79" s="403" t="s">
        <v>1399</v>
      </c>
      <c r="C79" s="395"/>
      <c r="D79" s="395"/>
      <c r="E79" s="394">
        <v>0</v>
      </c>
      <c r="F79" s="395">
        <f>SUM(C79:E79)</f>
        <v>0</v>
      </c>
    </row>
    <row r="80" spans="1:6" ht="47.25">
      <c r="A80" s="392">
        <v>9508</v>
      </c>
      <c r="B80" s="403" t="s">
        <v>1400</v>
      </c>
      <c r="C80" s="395"/>
      <c r="D80" s="395"/>
      <c r="E80" s="394">
        <v>0</v>
      </c>
      <c r="F80" s="395">
        <f>SUM(C80:E80)</f>
        <v>0</v>
      </c>
    </row>
    <row r="81" spans="1:6" ht="31.5">
      <c r="A81" s="392">
        <v>9511</v>
      </c>
      <c r="B81" s="403" t="s">
        <v>1401</v>
      </c>
      <c r="C81" s="395"/>
      <c r="D81" s="395"/>
      <c r="E81" s="394">
        <v>0</v>
      </c>
      <c r="F81" s="395">
        <f>SUM(C81:E81)</f>
        <v>0</v>
      </c>
    </row>
    <row r="82" spans="1:6" ht="47.25">
      <c r="A82" s="419" t="s">
        <v>477</v>
      </c>
      <c r="B82" s="418" t="s">
        <v>494</v>
      </c>
      <c r="C82" s="409">
        <f>SUM(C67+C69+C74+C76)</f>
        <v>0</v>
      </c>
      <c r="D82" s="409">
        <f>SUM(D67+D69+D74+D76)</f>
        <v>705476</v>
      </c>
      <c r="E82" s="409">
        <f>SUM(E67+E69+E74+E76)</f>
        <v>0</v>
      </c>
      <c r="F82" s="409">
        <f>SUM(F67+F69+F74+F76)</f>
        <v>705476</v>
      </c>
    </row>
    <row r="83" spans="1:6" ht="15.75">
      <c r="A83" s="380"/>
      <c r="B83" s="380"/>
      <c r="C83" s="380"/>
      <c r="D83" s="380"/>
      <c r="E83" s="380"/>
      <c r="F83" s="380"/>
    </row>
    <row r="84" spans="1:6" ht="15.75">
      <c r="A84" s="563" t="s">
        <v>1343</v>
      </c>
      <c r="B84" s="564"/>
      <c r="C84" s="468">
        <f>SUM(C44+C60+C62+C82)</f>
        <v>16352185</v>
      </c>
      <c r="D84" s="468">
        <f>SUM(D44+D60+D62+D82)</f>
        <v>10748702</v>
      </c>
      <c r="E84" s="468">
        <f>SUM(E44+E60+E62+E82)</f>
        <v>0</v>
      </c>
      <c r="F84" s="468">
        <f>SUM(F44+F60+F62+F82)</f>
        <v>27100887</v>
      </c>
    </row>
    <row r="85" spans="1:6" ht="15.75">
      <c r="A85" s="380"/>
      <c r="B85" s="380"/>
      <c r="C85" s="380"/>
      <c r="D85" s="380"/>
      <c r="E85" s="380"/>
      <c r="F85" s="380"/>
    </row>
    <row r="86" spans="1:6" ht="15.75">
      <c r="A86" s="544" t="s">
        <v>420</v>
      </c>
      <c r="B86" s="544"/>
      <c r="C86" s="543" t="s">
        <v>1331</v>
      </c>
      <c r="D86" s="543"/>
      <c r="E86" s="543"/>
      <c r="F86" s="543"/>
    </row>
    <row r="87" spans="1:6" ht="47.25">
      <c r="A87" s="421" t="s">
        <v>30</v>
      </c>
      <c r="B87" s="422" t="s">
        <v>421</v>
      </c>
      <c r="C87" s="423" t="s">
        <v>467</v>
      </c>
      <c r="D87" s="423" t="s">
        <v>1344</v>
      </c>
      <c r="E87" s="423" t="s">
        <v>1345</v>
      </c>
      <c r="F87" s="424" t="s">
        <v>1346</v>
      </c>
    </row>
    <row r="88" spans="1:6" ht="15.75">
      <c r="A88" s="547" t="s">
        <v>177</v>
      </c>
      <c r="B88" s="547"/>
      <c r="C88" s="547"/>
      <c r="D88" s="547"/>
      <c r="E88" s="547"/>
      <c r="F88" s="547"/>
    </row>
    <row r="89" spans="1:6" ht="47.25">
      <c r="A89" s="486">
        <v>100</v>
      </c>
      <c r="B89" s="487" t="s">
        <v>434</v>
      </c>
      <c r="C89" s="488">
        <f>SUM(C90:C92)</f>
        <v>1230400</v>
      </c>
      <c r="D89" s="488">
        <f>SUM(D90:D92)</f>
        <v>0</v>
      </c>
      <c r="E89" s="488">
        <f>SUM(E90:E92)</f>
        <v>473700</v>
      </c>
      <c r="F89" s="488">
        <f>SUM(F90:F92)</f>
        <v>1704100</v>
      </c>
    </row>
    <row r="90" spans="1:6" ht="47.25">
      <c r="A90" s="427">
        <v>101</v>
      </c>
      <c r="B90" s="428" t="s">
        <v>1402</v>
      </c>
      <c r="C90" s="384">
        <v>990400</v>
      </c>
      <c r="D90" s="384">
        <v>0</v>
      </c>
      <c r="E90" s="384">
        <v>473700</v>
      </c>
      <c r="F90" s="384">
        <f aca="true" t="shared" si="3" ref="F90:F103">SUM(C90:E90)</f>
        <v>1464100</v>
      </c>
    </row>
    <row r="91" spans="1:6" ht="63">
      <c r="A91" s="427">
        <v>101</v>
      </c>
      <c r="B91" s="428" t="s">
        <v>1434</v>
      </c>
      <c r="C91" s="384">
        <v>0</v>
      </c>
      <c r="D91" s="384">
        <v>0</v>
      </c>
      <c r="E91" s="384">
        <v>0</v>
      </c>
      <c r="F91" s="384">
        <f t="shared" si="3"/>
        <v>0</v>
      </c>
    </row>
    <row r="92" spans="1:6" ht="47.25">
      <c r="A92" s="427">
        <v>102</v>
      </c>
      <c r="B92" s="428" t="s">
        <v>1403</v>
      </c>
      <c r="C92" s="475">
        <v>240000</v>
      </c>
      <c r="D92" s="384">
        <v>0</v>
      </c>
      <c r="E92" s="384">
        <v>0</v>
      </c>
      <c r="F92" s="384">
        <f t="shared" si="3"/>
        <v>240000</v>
      </c>
    </row>
    <row r="93" spans="1:6" ht="31.5">
      <c r="A93" s="497">
        <v>200</v>
      </c>
      <c r="B93" s="498" t="s">
        <v>437</v>
      </c>
      <c r="C93" s="499">
        <f>SUM(C94:C97)</f>
        <v>45000</v>
      </c>
      <c r="D93" s="499">
        <f>SUM(D94:D97)</f>
        <v>0</v>
      </c>
      <c r="E93" s="499">
        <f>SUM(E94:E97)</f>
        <v>50000</v>
      </c>
      <c r="F93" s="499">
        <f>SUM(F94:F97)</f>
        <v>95000</v>
      </c>
    </row>
    <row r="94" spans="1:6" ht="31.5">
      <c r="A94" s="427">
        <v>202</v>
      </c>
      <c r="B94" s="429" t="s">
        <v>1404</v>
      </c>
      <c r="C94" s="384">
        <v>0</v>
      </c>
      <c r="D94" s="384">
        <v>0</v>
      </c>
      <c r="E94" s="384">
        <v>0</v>
      </c>
      <c r="F94" s="384">
        <f t="shared" si="3"/>
        <v>0</v>
      </c>
    </row>
    <row r="95" spans="1:6" ht="47.25">
      <c r="A95" s="427">
        <v>205</v>
      </c>
      <c r="B95" s="429" t="s">
        <v>1405</v>
      </c>
      <c r="C95" s="384">
        <v>15000</v>
      </c>
      <c r="D95" s="384">
        <v>0</v>
      </c>
      <c r="E95" s="384">
        <v>50000</v>
      </c>
      <c r="F95" s="384">
        <f t="shared" si="3"/>
        <v>65000</v>
      </c>
    </row>
    <row r="96" spans="1:6" ht="31.5">
      <c r="A96" s="427">
        <v>208</v>
      </c>
      <c r="B96" s="430" t="s">
        <v>1406</v>
      </c>
      <c r="C96" s="475">
        <v>30000</v>
      </c>
      <c r="D96" s="384">
        <v>0</v>
      </c>
      <c r="E96" s="384">
        <v>0</v>
      </c>
      <c r="F96" s="384">
        <f t="shared" si="3"/>
        <v>30000</v>
      </c>
    </row>
    <row r="97" spans="1:6" ht="31.5">
      <c r="A97" s="427">
        <v>209</v>
      </c>
      <c r="B97" s="431" t="s">
        <v>1407</v>
      </c>
      <c r="C97" s="384">
        <v>0</v>
      </c>
      <c r="D97" s="384">
        <v>0</v>
      </c>
      <c r="E97" s="384">
        <v>0</v>
      </c>
      <c r="F97" s="384">
        <f t="shared" si="3"/>
        <v>0</v>
      </c>
    </row>
    <row r="98" spans="1:6" ht="31.5">
      <c r="A98" s="508">
        <v>500</v>
      </c>
      <c r="B98" s="509" t="s">
        <v>84</v>
      </c>
      <c r="C98" s="510">
        <f>SUM(C99:C101)</f>
        <v>282500</v>
      </c>
      <c r="D98" s="510">
        <f>SUM(D99:D101)</f>
        <v>0</v>
      </c>
      <c r="E98" s="510">
        <f>SUM(E99:E101)</f>
        <v>99800</v>
      </c>
      <c r="F98" s="510">
        <f>SUM(F99:F101)</f>
        <v>382300</v>
      </c>
    </row>
    <row r="99" spans="1:6" ht="47.25">
      <c r="A99" s="427">
        <v>551</v>
      </c>
      <c r="B99" s="429" t="s">
        <v>1408</v>
      </c>
      <c r="C99" s="384">
        <v>179500</v>
      </c>
      <c r="D99" s="384">
        <v>0</v>
      </c>
      <c r="E99" s="384">
        <v>60500</v>
      </c>
      <c r="F99" s="384">
        <f t="shared" si="3"/>
        <v>240000</v>
      </c>
    </row>
    <row r="100" spans="1:6" ht="31.5">
      <c r="A100" s="427">
        <v>560</v>
      </c>
      <c r="B100" s="431" t="s">
        <v>1409</v>
      </c>
      <c r="C100" s="384">
        <v>53200</v>
      </c>
      <c r="D100" s="384">
        <v>0</v>
      </c>
      <c r="E100" s="384">
        <v>36100</v>
      </c>
      <c r="F100" s="384">
        <f t="shared" si="3"/>
        <v>89300</v>
      </c>
    </row>
    <row r="101" spans="1:6" ht="47.25">
      <c r="A101" s="427">
        <v>580</v>
      </c>
      <c r="B101" s="429" t="s">
        <v>1410</v>
      </c>
      <c r="C101" s="384">
        <v>49800</v>
      </c>
      <c r="D101" s="384">
        <v>0</v>
      </c>
      <c r="E101" s="384">
        <v>3200</v>
      </c>
      <c r="F101" s="384">
        <f t="shared" si="3"/>
        <v>53000</v>
      </c>
    </row>
    <row r="102" spans="1:6" ht="15.75">
      <c r="A102" s="520">
        <v>1000</v>
      </c>
      <c r="B102" s="521" t="s">
        <v>90</v>
      </c>
      <c r="C102" s="522">
        <f>SUM(C103:C114)</f>
        <v>0</v>
      </c>
      <c r="D102" s="522">
        <f>SUM(D103:D114)</f>
        <v>587690</v>
      </c>
      <c r="E102" s="522">
        <f>SUM(E103:E114)</f>
        <v>0</v>
      </c>
      <c r="F102" s="522">
        <f>SUM(F103:F114)</f>
        <v>587690</v>
      </c>
    </row>
    <row r="103" spans="1:6" ht="15.75">
      <c r="A103" s="427">
        <v>1011</v>
      </c>
      <c r="B103" s="429" t="s">
        <v>1447</v>
      </c>
      <c r="C103" s="384">
        <v>0</v>
      </c>
      <c r="D103" s="384">
        <v>0</v>
      </c>
      <c r="E103" s="384">
        <v>0</v>
      </c>
      <c r="F103" s="384">
        <f t="shared" si="3"/>
        <v>0</v>
      </c>
    </row>
    <row r="104" spans="1:6" ht="15.75">
      <c r="A104" s="427">
        <v>1015</v>
      </c>
      <c r="B104" s="429" t="s">
        <v>95</v>
      </c>
      <c r="C104" s="384">
        <v>0</v>
      </c>
      <c r="D104" s="384">
        <v>0</v>
      </c>
      <c r="E104" s="384">
        <v>0</v>
      </c>
      <c r="F104" s="384">
        <f aca="true" t="shared" si="4" ref="F104:F114">SUM(C104:E104)</f>
        <v>0</v>
      </c>
    </row>
    <row r="105" spans="1:6" ht="15.75">
      <c r="A105" s="427">
        <v>1016</v>
      </c>
      <c r="B105" s="429" t="s">
        <v>96</v>
      </c>
      <c r="C105" s="384">
        <v>0</v>
      </c>
      <c r="D105" s="384">
        <v>0</v>
      </c>
      <c r="E105" s="384">
        <v>0</v>
      </c>
      <c r="F105" s="384">
        <f t="shared" si="4"/>
        <v>0</v>
      </c>
    </row>
    <row r="106" spans="1:6" ht="15.75">
      <c r="A106" s="427">
        <v>1020</v>
      </c>
      <c r="B106" s="428" t="s">
        <v>1411</v>
      </c>
      <c r="C106" s="384">
        <v>0</v>
      </c>
      <c r="D106" s="384">
        <v>482690</v>
      </c>
      <c r="E106" s="384">
        <v>0</v>
      </c>
      <c r="F106" s="384">
        <f t="shared" si="4"/>
        <v>482690</v>
      </c>
    </row>
    <row r="107" spans="1:6" ht="31.5">
      <c r="A107" s="480">
        <v>1020</v>
      </c>
      <c r="B107" s="481" t="s">
        <v>1435</v>
      </c>
      <c r="C107" s="475">
        <v>0</v>
      </c>
      <c r="D107" s="473">
        <v>0</v>
      </c>
      <c r="E107" s="475">
        <v>0</v>
      </c>
      <c r="F107" s="475">
        <f t="shared" si="4"/>
        <v>0</v>
      </c>
    </row>
    <row r="108" spans="1:6" ht="15.75">
      <c r="A108" s="427">
        <v>1030</v>
      </c>
      <c r="B108" s="429" t="s">
        <v>1446</v>
      </c>
      <c r="C108" s="384">
        <v>0</v>
      </c>
      <c r="D108" s="384">
        <v>50000</v>
      </c>
      <c r="E108" s="384">
        <v>0</v>
      </c>
      <c r="F108" s="384">
        <f t="shared" si="4"/>
        <v>50000</v>
      </c>
    </row>
    <row r="109" spans="1:6" ht="15.75">
      <c r="A109" s="427">
        <v>1051</v>
      </c>
      <c r="B109" s="429" t="s">
        <v>1412</v>
      </c>
      <c r="C109" s="384">
        <v>0</v>
      </c>
      <c r="D109" s="384">
        <v>10000</v>
      </c>
      <c r="E109" s="384">
        <v>0</v>
      </c>
      <c r="F109" s="384">
        <f t="shared" si="4"/>
        <v>10000</v>
      </c>
    </row>
    <row r="110" spans="1:6" ht="31.5">
      <c r="A110" s="427">
        <v>1052</v>
      </c>
      <c r="B110" s="429" t="s">
        <v>1413</v>
      </c>
      <c r="C110" s="384">
        <v>0</v>
      </c>
      <c r="D110" s="384">
        <v>10000</v>
      </c>
      <c r="E110" s="384">
        <v>0</v>
      </c>
      <c r="F110" s="384">
        <f t="shared" si="4"/>
        <v>10000</v>
      </c>
    </row>
    <row r="111" spans="1:6" ht="15.75">
      <c r="A111" s="427">
        <v>1062</v>
      </c>
      <c r="B111" s="428" t="s">
        <v>1414</v>
      </c>
      <c r="C111" s="384">
        <v>0</v>
      </c>
      <c r="D111" s="384">
        <v>20000</v>
      </c>
      <c r="E111" s="384">
        <v>0</v>
      </c>
      <c r="F111" s="384">
        <f t="shared" si="4"/>
        <v>20000</v>
      </c>
    </row>
    <row r="112" spans="1:6" ht="15.75">
      <c r="A112" s="427">
        <v>1063</v>
      </c>
      <c r="B112" s="430" t="s">
        <v>465</v>
      </c>
      <c r="C112" s="384">
        <v>0</v>
      </c>
      <c r="D112" s="384">
        <v>10000</v>
      </c>
      <c r="E112" s="384">
        <v>0</v>
      </c>
      <c r="F112" s="384">
        <f t="shared" si="4"/>
        <v>10000</v>
      </c>
    </row>
    <row r="113" spans="1:6" ht="15.75">
      <c r="A113" s="427">
        <v>1069</v>
      </c>
      <c r="B113" s="430" t="s">
        <v>1415</v>
      </c>
      <c r="C113" s="384">
        <v>0</v>
      </c>
      <c r="D113" s="384">
        <v>2000</v>
      </c>
      <c r="E113" s="384">
        <v>0</v>
      </c>
      <c r="F113" s="384">
        <f t="shared" si="4"/>
        <v>2000</v>
      </c>
    </row>
    <row r="114" spans="1:6" ht="47.25">
      <c r="A114" s="427">
        <v>1092</v>
      </c>
      <c r="B114" s="429" t="s">
        <v>153</v>
      </c>
      <c r="C114" s="384">
        <v>0</v>
      </c>
      <c r="D114" s="384">
        <v>3000</v>
      </c>
      <c r="E114" s="384">
        <v>0</v>
      </c>
      <c r="F114" s="384">
        <f t="shared" si="4"/>
        <v>3000</v>
      </c>
    </row>
    <row r="115" spans="1:6" ht="31.5">
      <c r="A115" s="536">
        <v>1900</v>
      </c>
      <c r="B115" s="537" t="s">
        <v>145</v>
      </c>
      <c r="C115" s="538">
        <f>SUM(C116:C117)</f>
        <v>0</v>
      </c>
      <c r="D115" s="538">
        <f>SUM(D116:D117)</f>
        <v>60000</v>
      </c>
      <c r="E115" s="538">
        <f>SUM(E116:E117)</f>
        <v>0</v>
      </c>
      <c r="F115" s="538">
        <f>SUM(F116:F117)</f>
        <v>60000</v>
      </c>
    </row>
    <row r="116" spans="1:6" ht="47.25">
      <c r="A116" s="427">
        <v>1901</v>
      </c>
      <c r="B116" s="430" t="s">
        <v>1416</v>
      </c>
      <c r="C116" s="384">
        <v>0</v>
      </c>
      <c r="D116" s="384">
        <v>10000</v>
      </c>
      <c r="E116" s="384">
        <v>0</v>
      </c>
      <c r="F116" s="384">
        <f>SUM(C116:E116)</f>
        <v>10000</v>
      </c>
    </row>
    <row r="117" spans="1:6" ht="47.25">
      <c r="A117" s="427">
        <v>1981</v>
      </c>
      <c r="B117" s="430" t="s">
        <v>1417</v>
      </c>
      <c r="C117" s="384">
        <v>0</v>
      </c>
      <c r="D117" s="384">
        <v>50000</v>
      </c>
      <c r="E117" s="384">
        <v>0</v>
      </c>
      <c r="F117" s="384">
        <f>SUM(C117:E117)</f>
        <v>50000</v>
      </c>
    </row>
    <row r="118" spans="1:6" ht="47.25">
      <c r="A118" s="425">
        <v>4200</v>
      </c>
      <c r="B118" s="434" t="s">
        <v>126</v>
      </c>
      <c r="C118" s="396">
        <f>SUM(C119)</f>
        <v>0</v>
      </c>
      <c r="D118" s="396">
        <f>SUM(D119)</f>
        <v>35000</v>
      </c>
      <c r="E118" s="396">
        <f>SUM(E119)</f>
        <v>0</v>
      </c>
      <c r="F118" s="396">
        <f>SUM(F119)</f>
        <v>35000</v>
      </c>
    </row>
    <row r="119" spans="1:6" ht="31.5">
      <c r="A119" s="540">
        <v>4214</v>
      </c>
      <c r="B119" s="428" t="s">
        <v>1418</v>
      </c>
      <c r="C119" s="384">
        <v>0</v>
      </c>
      <c r="D119" s="384">
        <v>35000</v>
      </c>
      <c r="E119" s="384">
        <v>0</v>
      </c>
      <c r="F119" s="384">
        <f>SUM(C119:E119)</f>
        <v>35000</v>
      </c>
    </row>
    <row r="120" spans="1:6" ht="47.25">
      <c r="A120" s="476">
        <v>5100</v>
      </c>
      <c r="B120" s="477" t="s">
        <v>1475</v>
      </c>
      <c r="C120" s="478"/>
      <c r="D120" s="478">
        <v>1116300</v>
      </c>
      <c r="E120" s="478"/>
      <c r="F120" s="478">
        <f>SUM(C120:E120)</f>
        <v>1116300</v>
      </c>
    </row>
    <row r="121" spans="1:6" ht="31.5">
      <c r="A121" s="425">
        <v>5200</v>
      </c>
      <c r="B121" s="434" t="s">
        <v>138</v>
      </c>
      <c r="C121" s="396">
        <f>SUM(C122:C125)</f>
        <v>0</v>
      </c>
      <c r="D121" s="396">
        <f>SUM(D122:D125)</f>
        <v>0</v>
      </c>
      <c r="E121" s="396">
        <f>SUM(E122:E125)</f>
        <v>0</v>
      </c>
      <c r="F121" s="396">
        <f>SUM(F122:F125)</f>
        <v>0</v>
      </c>
    </row>
    <row r="122" spans="1:6" ht="47.25">
      <c r="A122" s="427">
        <v>5203</v>
      </c>
      <c r="B122" s="435" t="s">
        <v>1457</v>
      </c>
      <c r="C122" s="410"/>
      <c r="D122" s="410">
        <v>0</v>
      </c>
      <c r="E122" s="410"/>
      <c r="F122" s="410">
        <f>SUM(D122:E122)</f>
        <v>0</v>
      </c>
    </row>
    <row r="123" spans="1:6" ht="47.25">
      <c r="A123" s="427">
        <v>5203</v>
      </c>
      <c r="B123" s="429" t="s">
        <v>1436</v>
      </c>
      <c r="C123" s="384">
        <v>0</v>
      </c>
      <c r="D123" s="384">
        <v>0</v>
      </c>
      <c r="E123" s="384">
        <v>0</v>
      </c>
      <c r="F123" s="384">
        <f>SUM(C123:E123)</f>
        <v>0</v>
      </c>
    </row>
    <row r="124" spans="1:6" ht="47.25">
      <c r="A124" s="427">
        <v>5203</v>
      </c>
      <c r="B124" s="429" t="s">
        <v>1369</v>
      </c>
      <c r="C124" s="384"/>
      <c r="D124" s="384">
        <v>0</v>
      </c>
      <c r="E124" s="384"/>
      <c r="F124" s="384">
        <f>SUM(C124:E124)</f>
        <v>0</v>
      </c>
    </row>
    <row r="125" spans="1:6" ht="31.5">
      <c r="A125" s="427">
        <v>5205</v>
      </c>
      <c r="B125" s="429" t="s">
        <v>1419</v>
      </c>
      <c r="C125" s="384">
        <v>0</v>
      </c>
      <c r="D125" s="384">
        <v>0</v>
      </c>
      <c r="E125" s="384">
        <v>0</v>
      </c>
      <c r="F125" s="384">
        <f>SUM(C125:E125)</f>
        <v>0</v>
      </c>
    </row>
    <row r="126" spans="1:6" ht="15.75">
      <c r="A126" s="546" t="s">
        <v>1342</v>
      </c>
      <c r="B126" s="546"/>
      <c r="C126" s="396">
        <f>SUM(C89+C93+C98+C102+C115+C118+C120+C121)</f>
        <v>1557900</v>
      </c>
      <c r="D126" s="396">
        <f>SUM(D89+D93+D98+D102+D115+D118+D120+D121)</f>
        <v>1798990</v>
      </c>
      <c r="E126" s="396">
        <f>SUM(E89+E93+E98+E102+E115+E118+E120+E121)</f>
        <v>623500</v>
      </c>
      <c r="F126" s="396">
        <f>SUM(F89+F93+F98+F102+F115+F118+F120+F121)</f>
        <v>3980390</v>
      </c>
    </row>
    <row r="128" spans="1:6" ht="15.75">
      <c r="A128" s="544" t="s">
        <v>420</v>
      </c>
      <c r="B128" s="544"/>
      <c r="C128" s="543" t="s">
        <v>1331</v>
      </c>
      <c r="D128" s="543"/>
      <c r="E128" s="543"/>
      <c r="F128" s="543"/>
    </row>
    <row r="129" spans="1:6" ht="47.25">
      <c r="A129" s="421" t="s">
        <v>30</v>
      </c>
      <c r="B129" s="422" t="s">
        <v>421</v>
      </c>
      <c r="C129" s="423" t="s">
        <v>467</v>
      </c>
      <c r="D129" s="423" t="s">
        <v>1344</v>
      </c>
      <c r="E129" s="423" t="s">
        <v>1345</v>
      </c>
      <c r="F129" s="424" t="s">
        <v>1346</v>
      </c>
    </row>
    <row r="130" spans="1:6" ht="15.75">
      <c r="A130" s="547" t="s">
        <v>178</v>
      </c>
      <c r="B130" s="547"/>
      <c r="C130" s="547"/>
      <c r="D130" s="547"/>
      <c r="E130" s="547"/>
      <c r="F130" s="547"/>
    </row>
    <row r="131" spans="1:6" ht="47.25">
      <c r="A131" s="486">
        <v>100</v>
      </c>
      <c r="B131" s="487" t="s">
        <v>434</v>
      </c>
      <c r="C131" s="488">
        <f>SUM(C132)</f>
        <v>0</v>
      </c>
      <c r="D131" s="488">
        <f>SUM(D132)</f>
        <v>72000</v>
      </c>
      <c r="E131" s="488">
        <f>SUM(E132)</f>
        <v>0</v>
      </c>
      <c r="F131" s="488">
        <f>SUM(F132)</f>
        <v>72000</v>
      </c>
    </row>
    <row r="132" spans="1:6" ht="47.25">
      <c r="A132" s="427">
        <v>101</v>
      </c>
      <c r="B132" s="428" t="s">
        <v>1402</v>
      </c>
      <c r="C132" s="384">
        <v>0</v>
      </c>
      <c r="D132" s="384">
        <v>72000</v>
      </c>
      <c r="E132" s="384">
        <v>0</v>
      </c>
      <c r="F132" s="410">
        <f aca="true" t="shared" si="5" ref="F132:F139">SUM(C132:D132)</f>
        <v>72000</v>
      </c>
    </row>
    <row r="133" spans="1:6" ht="31.5">
      <c r="A133" s="497">
        <v>200</v>
      </c>
      <c r="B133" s="498" t="s">
        <v>437</v>
      </c>
      <c r="C133" s="499">
        <f>SUM(C134:C135)</f>
        <v>0</v>
      </c>
      <c r="D133" s="499">
        <f>SUM(D134:D135)</f>
        <v>205000</v>
      </c>
      <c r="E133" s="499">
        <f>SUM(E134:E135)</f>
        <v>0</v>
      </c>
      <c r="F133" s="499">
        <f>SUM(F134:F135)</f>
        <v>205000</v>
      </c>
    </row>
    <row r="134" spans="1:6" ht="31.5">
      <c r="A134" s="427">
        <v>201</v>
      </c>
      <c r="B134" s="428" t="s">
        <v>1420</v>
      </c>
      <c r="C134" s="384">
        <v>0</v>
      </c>
      <c r="D134" s="384">
        <v>5000</v>
      </c>
      <c r="E134" s="384">
        <v>0</v>
      </c>
      <c r="F134" s="396">
        <f t="shared" si="5"/>
        <v>5000</v>
      </c>
    </row>
    <row r="135" spans="1:6" ht="31.5">
      <c r="A135" s="427">
        <v>202</v>
      </c>
      <c r="B135" s="429" t="s">
        <v>1404</v>
      </c>
      <c r="C135" s="384">
        <v>0</v>
      </c>
      <c r="D135" s="384">
        <v>200000</v>
      </c>
      <c r="E135" s="384">
        <v>0</v>
      </c>
      <c r="F135" s="396">
        <f t="shared" si="5"/>
        <v>200000</v>
      </c>
    </row>
    <row r="136" spans="1:6" ht="31.5">
      <c r="A136" s="508">
        <v>500</v>
      </c>
      <c r="B136" s="509" t="s">
        <v>84</v>
      </c>
      <c r="C136" s="510">
        <f>SUM(C137:C139)</f>
        <v>0</v>
      </c>
      <c r="D136" s="510">
        <f>SUM(D137:D139)</f>
        <v>49000</v>
      </c>
      <c r="E136" s="510">
        <f>SUM(E137:E139)</f>
        <v>0</v>
      </c>
      <c r="F136" s="510">
        <f>SUM(F137:F139)</f>
        <v>49000</v>
      </c>
    </row>
    <row r="137" spans="1:6" ht="47.25">
      <c r="A137" s="427">
        <v>551</v>
      </c>
      <c r="B137" s="429" t="s">
        <v>1408</v>
      </c>
      <c r="C137" s="384">
        <v>0</v>
      </c>
      <c r="D137" s="384">
        <v>30000</v>
      </c>
      <c r="E137" s="384">
        <v>0</v>
      </c>
      <c r="F137" s="396">
        <f t="shared" si="5"/>
        <v>30000</v>
      </c>
    </row>
    <row r="138" spans="1:6" ht="31.5">
      <c r="A138" s="427">
        <v>560</v>
      </c>
      <c r="B138" s="431" t="s">
        <v>1409</v>
      </c>
      <c r="C138" s="384">
        <v>0</v>
      </c>
      <c r="D138" s="384">
        <v>15000</v>
      </c>
      <c r="E138" s="384">
        <v>0</v>
      </c>
      <c r="F138" s="396">
        <f t="shared" si="5"/>
        <v>15000</v>
      </c>
    </row>
    <row r="139" spans="1:6" ht="47.25">
      <c r="A139" s="427">
        <v>580</v>
      </c>
      <c r="B139" s="429" t="s">
        <v>1410</v>
      </c>
      <c r="C139" s="384">
        <v>0</v>
      </c>
      <c r="D139" s="384">
        <v>4000</v>
      </c>
      <c r="E139" s="384">
        <v>0</v>
      </c>
      <c r="F139" s="396">
        <f t="shared" si="5"/>
        <v>4000</v>
      </c>
    </row>
    <row r="140" spans="1:6" ht="15.75">
      <c r="A140" s="520">
        <v>1000</v>
      </c>
      <c r="B140" s="521" t="s">
        <v>90</v>
      </c>
      <c r="C140" s="522">
        <f>SUM(C141:C145)</f>
        <v>0</v>
      </c>
      <c r="D140" s="522">
        <f>SUM(D141:D145)</f>
        <v>21000</v>
      </c>
      <c r="E140" s="522">
        <f>SUM(E141:E145)</f>
        <v>0</v>
      </c>
      <c r="F140" s="522">
        <f>SUM(F141:F145)</f>
        <v>21000</v>
      </c>
    </row>
    <row r="141" spans="1:6" ht="15.75">
      <c r="A141" s="427">
        <v>1011</v>
      </c>
      <c r="B141" s="429" t="s">
        <v>91</v>
      </c>
      <c r="C141" s="384">
        <v>0</v>
      </c>
      <c r="D141" s="384">
        <v>1000</v>
      </c>
      <c r="E141" s="384">
        <v>0</v>
      </c>
      <c r="F141" s="396">
        <f aca="true" t="shared" si="6" ref="F141:F146">SUM(C141:D141)</f>
        <v>1000</v>
      </c>
    </row>
    <row r="142" spans="1:6" ht="15.75">
      <c r="A142" s="427">
        <v>1015</v>
      </c>
      <c r="B142" s="429" t="s">
        <v>95</v>
      </c>
      <c r="C142" s="384">
        <v>0</v>
      </c>
      <c r="D142" s="384">
        <v>2000</v>
      </c>
      <c r="E142" s="384">
        <v>0</v>
      </c>
      <c r="F142" s="396">
        <f t="shared" si="6"/>
        <v>2000</v>
      </c>
    </row>
    <row r="143" spans="1:6" ht="15.75">
      <c r="A143" s="427">
        <v>1016</v>
      </c>
      <c r="B143" s="429" t="s">
        <v>96</v>
      </c>
      <c r="C143" s="384">
        <v>0</v>
      </c>
      <c r="D143" s="384">
        <v>12000</v>
      </c>
      <c r="E143" s="384">
        <v>0</v>
      </c>
      <c r="F143" s="396">
        <f t="shared" si="6"/>
        <v>12000</v>
      </c>
    </row>
    <row r="144" spans="1:6" ht="15.75">
      <c r="A144" s="427">
        <v>1020</v>
      </c>
      <c r="B144" s="428" t="s">
        <v>1411</v>
      </c>
      <c r="C144" s="384">
        <v>0</v>
      </c>
      <c r="D144" s="384">
        <v>5000</v>
      </c>
      <c r="E144" s="384">
        <v>0</v>
      </c>
      <c r="F144" s="396">
        <f t="shared" si="6"/>
        <v>5000</v>
      </c>
    </row>
    <row r="145" spans="1:6" ht="15.75">
      <c r="A145" s="427">
        <v>1051</v>
      </c>
      <c r="B145" s="429" t="s">
        <v>1412</v>
      </c>
      <c r="C145" s="384">
        <v>0</v>
      </c>
      <c r="D145" s="384">
        <v>1000</v>
      </c>
      <c r="E145" s="384">
        <v>0</v>
      </c>
      <c r="F145" s="396">
        <f t="shared" si="6"/>
        <v>1000</v>
      </c>
    </row>
    <row r="146" spans="1:6" ht="47.25">
      <c r="A146" s="425">
        <v>4600</v>
      </c>
      <c r="B146" s="434" t="s">
        <v>136</v>
      </c>
      <c r="C146" s="396">
        <v>0</v>
      </c>
      <c r="D146" s="396">
        <v>0</v>
      </c>
      <c r="E146" s="396">
        <v>0</v>
      </c>
      <c r="F146" s="396">
        <f t="shared" si="6"/>
        <v>0</v>
      </c>
    </row>
    <row r="147" spans="1:6" ht="15.75">
      <c r="A147" s="546" t="s">
        <v>1342</v>
      </c>
      <c r="B147" s="546"/>
      <c r="C147" s="396">
        <f>SUM(C131+C133+C136+C140+C146)</f>
        <v>0</v>
      </c>
      <c r="D147" s="396">
        <f>SUM(D131+D133+D136+D140+D146)</f>
        <v>347000</v>
      </c>
      <c r="E147" s="396">
        <f>SUM(E131+E133+E136+E140+E146)</f>
        <v>0</v>
      </c>
      <c r="F147" s="396">
        <f>SUM(F131+F133+F136+F140+F146)</f>
        <v>347000</v>
      </c>
    </row>
    <row r="148" spans="1:6" ht="15.75">
      <c r="A148" s="549" t="s">
        <v>1473</v>
      </c>
      <c r="B148" s="550"/>
      <c r="C148" s="467">
        <f>SUM(C126+C147)</f>
        <v>1557900</v>
      </c>
      <c r="D148" s="467">
        <f>SUM(D126+D147)</f>
        <v>2145990</v>
      </c>
      <c r="E148" s="467">
        <f>SUM(E126+E147)</f>
        <v>623500</v>
      </c>
      <c r="F148" s="467">
        <f>SUM(F126+F147)</f>
        <v>4327390</v>
      </c>
    </row>
    <row r="149" spans="1:6" ht="15.75">
      <c r="A149" s="544" t="s">
        <v>420</v>
      </c>
      <c r="B149" s="544"/>
      <c r="C149" s="543" t="s">
        <v>1331</v>
      </c>
      <c r="D149" s="543"/>
      <c r="E149" s="543"/>
      <c r="F149" s="543"/>
    </row>
    <row r="150" spans="1:6" ht="47.25">
      <c r="A150" s="421" t="s">
        <v>30</v>
      </c>
      <c r="B150" s="436" t="s">
        <v>421</v>
      </c>
      <c r="C150" s="423" t="s">
        <v>467</v>
      </c>
      <c r="D150" s="423" t="s">
        <v>1344</v>
      </c>
      <c r="E150" s="423" t="s">
        <v>1345</v>
      </c>
      <c r="F150" s="424" t="s">
        <v>1346</v>
      </c>
    </row>
    <row r="151" spans="1:6" ht="15.75">
      <c r="A151" s="548" t="s">
        <v>1352</v>
      </c>
      <c r="B151" s="548"/>
      <c r="C151" s="423">
        <f>SUM(C126+C147)</f>
        <v>1557900</v>
      </c>
      <c r="D151" s="423">
        <f>SUM(D126+D147)</f>
        <v>2145990</v>
      </c>
      <c r="E151" s="423">
        <f>SUM(E126+E147)</f>
        <v>623500</v>
      </c>
      <c r="F151" s="423">
        <f>SUM(F126+F147)</f>
        <v>4327390</v>
      </c>
    </row>
    <row r="152" spans="1:6" ht="15.75">
      <c r="A152" s="547" t="s">
        <v>209</v>
      </c>
      <c r="B152" s="547"/>
      <c r="C152" s="547"/>
      <c r="D152" s="547"/>
      <c r="E152" s="547"/>
      <c r="F152" s="547"/>
    </row>
    <row r="153" spans="1:6" ht="31.5">
      <c r="A153" s="497">
        <v>200</v>
      </c>
      <c r="B153" s="498" t="s">
        <v>437</v>
      </c>
      <c r="C153" s="500">
        <f>SUM(C154:C155)</f>
        <v>15100</v>
      </c>
      <c r="D153" s="500">
        <f>SUM(D154:D155)</f>
        <v>0</v>
      </c>
      <c r="E153" s="500">
        <f>SUM(E154:E155)</f>
        <v>0</v>
      </c>
      <c r="F153" s="500">
        <f>SUM(F154:F155)</f>
        <v>15100</v>
      </c>
    </row>
    <row r="154" spans="1:6" ht="31.5">
      <c r="A154" s="427">
        <v>202</v>
      </c>
      <c r="B154" s="429" t="s">
        <v>1404</v>
      </c>
      <c r="C154" s="410">
        <v>14500</v>
      </c>
      <c r="D154" s="410">
        <v>0</v>
      </c>
      <c r="E154" s="410">
        <v>0</v>
      </c>
      <c r="F154" s="410">
        <f>SUM(C154:E154)</f>
        <v>14500</v>
      </c>
    </row>
    <row r="155" spans="1:6" ht="31.5">
      <c r="A155" s="427">
        <v>209</v>
      </c>
      <c r="B155" s="431" t="s">
        <v>1407</v>
      </c>
      <c r="C155" s="410">
        <v>600</v>
      </c>
      <c r="D155" s="410">
        <v>0</v>
      </c>
      <c r="E155" s="410">
        <v>0</v>
      </c>
      <c r="F155" s="410">
        <f>SUM(C155:E155)</f>
        <v>600</v>
      </c>
    </row>
    <row r="156" spans="1:6" ht="31.5">
      <c r="A156" s="508">
        <v>500</v>
      </c>
      <c r="B156" s="509" t="s">
        <v>84</v>
      </c>
      <c r="C156" s="512">
        <f>SUM(C157:C159)</f>
        <v>1564</v>
      </c>
      <c r="D156" s="512">
        <f>SUM(D157:D159)</f>
        <v>0</v>
      </c>
      <c r="E156" s="512">
        <f>SUM(E157:E159)</f>
        <v>0</v>
      </c>
      <c r="F156" s="512">
        <f>SUM(F157:F159)</f>
        <v>1564</v>
      </c>
    </row>
    <row r="157" spans="1:6" ht="47.25">
      <c r="A157" s="427">
        <v>551</v>
      </c>
      <c r="B157" s="429" t="s">
        <v>1408</v>
      </c>
      <c r="C157" s="410">
        <v>700</v>
      </c>
      <c r="D157" s="410">
        <v>0</v>
      </c>
      <c r="E157" s="410">
        <v>0</v>
      </c>
      <c r="F157" s="410">
        <f>SUM(C157:E157)</f>
        <v>700</v>
      </c>
    </row>
    <row r="158" spans="1:6" ht="31.5">
      <c r="A158" s="427">
        <v>560</v>
      </c>
      <c r="B158" s="431" t="s">
        <v>1409</v>
      </c>
      <c r="C158" s="410">
        <v>500</v>
      </c>
      <c r="D158" s="410">
        <v>0</v>
      </c>
      <c r="E158" s="410">
        <v>0</v>
      </c>
      <c r="F158" s="410">
        <f>SUM(C158:E158)</f>
        <v>500</v>
      </c>
    </row>
    <row r="159" spans="1:6" ht="47.25">
      <c r="A159" s="427">
        <v>580</v>
      </c>
      <c r="B159" s="429" t="s">
        <v>1410</v>
      </c>
      <c r="C159" s="410">
        <v>364</v>
      </c>
      <c r="D159" s="410">
        <v>0</v>
      </c>
      <c r="E159" s="410">
        <v>0</v>
      </c>
      <c r="F159" s="410">
        <f>SUM(C159:E159)</f>
        <v>364</v>
      </c>
    </row>
    <row r="160" spans="1:6" ht="15.75">
      <c r="A160" s="520">
        <v>1000</v>
      </c>
      <c r="B160" s="521" t="s">
        <v>90</v>
      </c>
      <c r="C160" s="522">
        <f>SUM(C161:C166)</f>
        <v>75900</v>
      </c>
      <c r="D160" s="522">
        <f>SUM(D161:D166)</f>
        <v>0</v>
      </c>
      <c r="E160" s="522">
        <f>SUM(E161:E166)</f>
        <v>0</v>
      </c>
      <c r="F160" s="522">
        <f>SUM(F161:F166)</f>
        <v>75900</v>
      </c>
    </row>
    <row r="161" spans="1:6" ht="15.75">
      <c r="A161" s="427">
        <v>1011</v>
      </c>
      <c r="B161" s="429" t="s">
        <v>91</v>
      </c>
      <c r="C161" s="410">
        <v>2000</v>
      </c>
      <c r="D161" s="410">
        <v>0</v>
      </c>
      <c r="E161" s="410">
        <v>0</v>
      </c>
      <c r="F161" s="395">
        <f aca="true" t="shared" si="7" ref="F161:F166">SUM(C161:E161)</f>
        <v>2000</v>
      </c>
    </row>
    <row r="162" spans="1:6" ht="15.75">
      <c r="A162" s="427">
        <v>1015</v>
      </c>
      <c r="B162" s="429" t="s">
        <v>95</v>
      </c>
      <c r="C162" s="410">
        <v>45500</v>
      </c>
      <c r="D162" s="410">
        <v>0</v>
      </c>
      <c r="E162" s="410">
        <v>0</v>
      </c>
      <c r="F162" s="395">
        <f t="shared" si="7"/>
        <v>45500</v>
      </c>
    </row>
    <row r="163" spans="1:6" ht="15.75">
      <c r="A163" s="427">
        <v>1020</v>
      </c>
      <c r="B163" s="428" t="s">
        <v>1411</v>
      </c>
      <c r="C163" s="410">
        <v>27900</v>
      </c>
      <c r="D163" s="410">
        <v>0</v>
      </c>
      <c r="E163" s="410">
        <v>0</v>
      </c>
      <c r="F163" s="395">
        <f t="shared" si="7"/>
        <v>27900</v>
      </c>
    </row>
    <row r="164" spans="1:6" ht="31.5">
      <c r="A164" s="427">
        <v>1021</v>
      </c>
      <c r="B164" s="428" t="s">
        <v>1437</v>
      </c>
      <c r="C164" s="410">
        <v>0</v>
      </c>
      <c r="D164" s="410">
        <v>0</v>
      </c>
      <c r="E164" s="410">
        <v>0</v>
      </c>
      <c r="F164" s="395">
        <f t="shared" si="7"/>
        <v>0</v>
      </c>
    </row>
    <row r="165" spans="1:6" ht="15.75">
      <c r="A165" s="427">
        <v>1051</v>
      </c>
      <c r="B165" s="429" t="s">
        <v>1412</v>
      </c>
      <c r="C165" s="410">
        <v>300</v>
      </c>
      <c r="D165" s="410">
        <v>0</v>
      </c>
      <c r="E165" s="410">
        <v>0</v>
      </c>
      <c r="F165" s="395">
        <f t="shared" si="7"/>
        <v>300</v>
      </c>
    </row>
    <row r="166" spans="1:6" ht="15.75">
      <c r="A166" s="427">
        <v>1062</v>
      </c>
      <c r="B166" s="428" t="s">
        <v>1414</v>
      </c>
      <c r="C166" s="410">
        <v>200</v>
      </c>
      <c r="D166" s="410">
        <v>0</v>
      </c>
      <c r="E166" s="410">
        <v>0</v>
      </c>
      <c r="F166" s="395">
        <f t="shared" si="7"/>
        <v>200</v>
      </c>
    </row>
    <row r="167" spans="1:6" ht="15.75">
      <c r="A167" s="546" t="s">
        <v>477</v>
      </c>
      <c r="B167" s="546"/>
      <c r="C167" s="376">
        <f>SUM(C153+C156+C160)</f>
        <v>92564</v>
      </c>
      <c r="D167" s="376">
        <f>SUM(D153+D156+D160)</f>
        <v>0</v>
      </c>
      <c r="E167" s="376">
        <f>SUM(E153+E156+E160)</f>
        <v>0</v>
      </c>
      <c r="F167" s="376">
        <f>SUM(F153+F156+F160)</f>
        <v>92564</v>
      </c>
    </row>
    <row r="168" spans="1:6" ht="15.75">
      <c r="A168" s="375"/>
      <c r="B168" s="375"/>
      <c r="C168" s="376"/>
      <c r="D168" s="376"/>
      <c r="E168" s="376"/>
      <c r="F168" s="376"/>
    </row>
    <row r="169" spans="1:6" ht="15.75">
      <c r="A169" s="544" t="s">
        <v>420</v>
      </c>
      <c r="B169" s="544"/>
      <c r="C169" s="543" t="s">
        <v>1331</v>
      </c>
      <c r="D169" s="543"/>
      <c r="E169" s="543"/>
      <c r="F169" s="543"/>
    </row>
    <row r="170" spans="1:6" ht="47.25">
      <c r="A170" s="421" t="s">
        <v>30</v>
      </c>
      <c r="B170" s="436" t="s">
        <v>421</v>
      </c>
      <c r="C170" s="423" t="s">
        <v>467</v>
      </c>
      <c r="D170" s="423" t="s">
        <v>1344</v>
      </c>
      <c r="E170" s="423" t="s">
        <v>1345</v>
      </c>
      <c r="F170" s="424" t="s">
        <v>1346</v>
      </c>
    </row>
    <row r="171" spans="1:6" ht="15.75">
      <c r="A171" s="547" t="s">
        <v>225</v>
      </c>
      <c r="B171" s="547"/>
      <c r="C171" s="547"/>
      <c r="D171" s="547"/>
      <c r="E171" s="547"/>
      <c r="F171" s="547"/>
    </row>
    <row r="172" spans="1:6" s="365" customFormat="1" ht="47.25">
      <c r="A172" s="489">
        <v>100</v>
      </c>
      <c r="B172" s="487" t="s">
        <v>434</v>
      </c>
      <c r="C172" s="488">
        <f>SUM(C173)</f>
        <v>105500</v>
      </c>
      <c r="D172" s="488">
        <f>SUM(D173)</f>
        <v>0</v>
      </c>
      <c r="E172" s="488">
        <f>SUM(E173)</f>
        <v>55300</v>
      </c>
      <c r="F172" s="488">
        <f>SUM(F173)</f>
        <v>160800</v>
      </c>
    </row>
    <row r="173" spans="1:6" ht="47.25">
      <c r="A173" s="427">
        <v>101</v>
      </c>
      <c r="B173" s="428" t="s">
        <v>1402</v>
      </c>
      <c r="C173" s="395">
        <v>105500</v>
      </c>
      <c r="D173" s="395">
        <v>0</v>
      </c>
      <c r="E173" s="395">
        <v>55300</v>
      </c>
      <c r="F173" s="395">
        <f aca="true" t="shared" si="8" ref="F173:F186">SUM(C173:E173)</f>
        <v>160800</v>
      </c>
    </row>
    <row r="174" spans="1:6" s="365" customFormat="1" ht="31.5">
      <c r="A174" s="497">
        <v>200</v>
      </c>
      <c r="B174" s="498" t="s">
        <v>437</v>
      </c>
      <c r="C174" s="499">
        <f>SUM(C175:C176)</f>
        <v>15000</v>
      </c>
      <c r="D174" s="499">
        <f>SUM(D175:D176)</f>
        <v>0</v>
      </c>
      <c r="E174" s="499">
        <f>SUM(E175:E176)</f>
        <v>6000</v>
      </c>
      <c r="F174" s="499">
        <f>SUM(F175:F176)</f>
        <v>21000</v>
      </c>
    </row>
    <row r="175" spans="1:6" ht="47.25">
      <c r="A175" s="427">
        <v>205</v>
      </c>
      <c r="B175" s="429" t="s">
        <v>1405</v>
      </c>
      <c r="C175" s="395">
        <v>15000</v>
      </c>
      <c r="D175" s="395">
        <v>0</v>
      </c>
      <c r="E175" s="395">
        <v>6000</v>
      </c>
      <c r="F175" s="395">
        <f>SUM(C175:E175)</f>
        <v>21000</v>
      </c>
    </row>
    <row r="176" spans="1:6" ht="31.5">
      <c r="A176" s="427">
        <v>208</v>
      </c>
      <c r="B176" s="430" t="s">
        <v>1406</v>
      </c>
      <c r="C176" s="395">
        <v>0</v>
      </c>
      <c r="D176" s="395">
        <v>0</v>
      </c>
      <c r="E176" s="395">
        <v>0</v>
      </c>
      <c r="F176" s="395">
        <f t="shared" si="8"/>
        <v>0</v>
      </c>
    </row>
    <row r="177" spans="1:6" s="365" customFormat="1" ht="31.5">
      <c r="A177" s="508">
        <v>500</v>
      </c>
      <c r="B177" s="511" t="s">
        <v>84</v>
      </c>
      <c r="C177" s="510">
        <f>SUM(C178:C180)</f>
        <v>23000</v>
      </c>
      <c r="D177" s="510">
        <f>SUM(D178:D180)</f>
        <v>0</v>
      </c>
      <c r="E177" s="510">
        <f>SUM(E178:E180)</f>
        <v>11500</v>
      </c>
      <c r="F177" s="510">
        <f>SUM(F178:F180)</f>
        <v>34500</v>
      </c>
    </row>
    <row r="178" spans="1:6" ht="47.25">
      <c r="A178" s="427">
        <v>551</v>
      </c>
      <c r="B178" s="429" t="s">
        <v>1408</v>
      </c>
      <c r="C178" s="395">
        <v>15200</v>
      </c>
      <c r="D178" s="395">
        <v>0</v>
      </c>
      <c r="E178" s="395">
        <v>7200</v>
      </c>
      <c r="F178" s="395">
        <f t="shared" si="8"/>
        <v>22400</v>
      </c>
    </row>
    <row r="179" spans="1:6" ht="31.5">
      <c r="A179" s="427">
        <v>560</v>
      </c>
      <c r="B179" s="431" t="s">
        <v>1409</v>
      </c>
      <c r="C179" s="395">
        <v>5100</v>
      </c>
      <c r="D179" s="395">
        <v>0</v>
      </c>
      <c r="E179" s="395">
        <v>2700</v>
      </c>
      <c r="F179" s="395">
        <f t="shared" si="8"/>
        <v>7800</v>
      </c>
    </row>
    <row r="180" spans="1:6" ht="47.25">
      <c r="A180" s="427">
        <v>580</v>
      </c>
      <c r="B180" s="429" t="s">
        <v>1410</v>
      </c>
      <c r="C180" s="395">
        <v>2700</v>
      </c>
      <c r="D180" s="395">
        <v>0</v>
      </c>
      <c r="E180" s="395">
        <v>1600</v>
      </c>
      <c r="F180" s="395">
        <f t="shared" si="8"/>
        <v>4300</v>
      </c>
    </row>
    <row r="181" spans="1:6" s="365" customFormat="1" ht="15.75">
      <c r="A181" s="520">
        <v>1000</v>
      </c>
      <c r="B181" s="523" t="s">
        <v>90</v>
      </c>
      <c r="C181" s="522">
        <f>SUM(C182:C186)</f>
        <v>20587</v>
      </c>
      <c r="D181" s="522">
        <f>SUM(D182:D186)</f>
        <v>0</v>
      </c>
      <c r="E181" s="522">
        <f>SUM(E182:E186)</f>
        <v>0</v>
      </c>
      <c r="F181" s="522">
        <f>SUM(F182:F186)</f>
        <v>20587</v>
      </c>
    </row>
    <row r="182" spans="1:6" ht="15.75">
      <c r="A182" s="427">
        <v>1016</v>
      </c>
      <c r="B182" s="429" t="s">
        <v>96</v>
      </c>
      <c r="C182" s="395">
        <v>587</v>
      </c>
      <c r="D182" s="395">
        <v>0</v>
      </c>
      <c r="E182" s="395">
        <v>0</v>
      </c>
      <c r="F182" s="395">
        <f t="shared" si="8"/>
        <v>587</v>
      </c>
    </row>
    <row r="183" spans="1:6" ht="15.75">
      <c r="A183" s="427">
        <v>1020</v>
      </c>
      <c r="B183" s="428" t="s">
        <v>1411</v>
      </c>
      <c r="C183" s="395">
        <v>4000</v>
      </c>
      <c r="D183" s="395">
        <v>0</v>
      </c>
      <c r="E183" s="395">
        <v>0</v>
      </c>
      <c r="F183" s="395">
        <f t="shared" si="8"/>
        <v>4000</v>
      </c>
    </row>
    <row r="184" spans="1:6" ht="31.5">
      <c r="A184" s="427">
        <v>1021</v>
      </c>
      <c r="B184" s="428" t="s">
        <v>1437</v>
      </c>
      <c r="C184" s="395">
        <v>0</v>
      </c>
      <c r="D184" s="395">
        <v>0</v>
      </c>
      <c r="E184" s="395">
        <v>0</v>
      </c>
      <c r="F184" s="395">
        <f>SUM(C184:E184)</f>
        <v>0</v>
      </c>
    </row>
    <row r="185" spans="1:6" ht="15.75">
      <c r="A185" s="427">
        <v>1030</v>
      </c>
      <c r="B185" s="428" t="s">
        <v>1347</v>
      </c>
      <c r="C185" s="395">
        <v>15000</v>
      </c>
      <c r="D185" s="395">
        <v>0</v>
      </c>
      <c r="E185" s="395">
        <v>0</v>
      </c>
      <c r="F185" s="395">
        <f t="shared" si="8"/>
        <v>15000</v>
      </c>
    </row>
    <row r="186" spans="1:6" ht="15.75">
      <c r="A186" s="427">
        <v>1051</v>
      </c>
      <c r="B186" s="429" t="s">
        <v>1412</v>
      </c>
      <c r="C186" s="395">
        <v>1000</v>
      </c>
      <c r="D186" s="395">
        <v>0</v>
      </c>
      <c r="E186" s="395">
        <v>0</v>
      </c>
      <c r="F186" s="395">
        <f t="shared" si="8"/>
        <v>1000</v>
      </c>
    </row>
    <row r="187" spans="1:6" s="365" customFormat="1" ht="15.75">
      <c r="A187" s="546" t="s">
        <v>477</v>
      </c>
      <c r="B187" s="546"/>
      <c r="C187" s="396">
        <f>SUM(C172+C174+C177+C181)</f>
        <v>164087</v>
      </c>
      <c r="D187" s="396">
        <f>SUM(D172+D174+D177+D181)</f>
        <v>0</v>
      </c>
      <c r="E187" s="396">
        <f>SUM(E172+E174+E177+E181)</f>
        <v>72800</v>
      </c>
      <c r="F187" s="396">
        <f>SUM(F172+F174+F177+F181)</f>
        <v>236887</v>
      </c>
    </row>
    <row r="188" spans="1:6" ht="15.75">
      <c r="A188" s="375"/>
      <c r="B188" s="375"/>
      <c r="C188" s="410"/>
      <c r="D188" s="410"/>
      <c r="E188" s="410"/>
      <c r="F188" s="410"/>
    </row>
    <row r="189" spans="1:6" ht="15.75">
      <c r="A189" s="544" t="s">
        <v>420</v>
      </c>
      <c r="B189" s="544"/>
      <c r="C189" s="543" t="s">
        <v>1331</v>
      </c>
      <c r="D189" s="543"/>
      <c r="E189" s="543"/>
      <c r="F189" s="543"/>
    </row>
    <row r="190" spans="1:6" ht="47.25">
      <c r="A190" s="421" t="s">
        <v>30</v>
      </c>
      <c r="B190" s="436" t="s">
        <v>421</v>
      </c>
      <c r="C190" s="423" t="s">
        <v>467</v>
      </c>
      <c r="D190" s="423" t="s">
        <v>1344</v>
      </c>
      <c r="E190" s="423" t="s">
        <v>1345</v>
      </c>
      <c r="F190" s="424" t="s">
        <v>1346</v>
      </c>
    </row>
    <row r="191" spans="1:6" ht="15.75">
      <c r="A191" s="547" t="s">
        <v>228</v>
      </c>
      <c r="B191" s="547"/>
      <c r="C191" s="547"/>
      <c r="D191" s="547"/>
      <c r="E191" s="547"/>
      <c r="F191" s="547"/>
    </row>
    <row r="192" spans="1:6" s="365" customFormat="1" ht="15.75">
      <c r="A192" s="520">
        <v>1000</v>
      </c>
      <c r="B192" s="521" t="s">
        <v>90</v>
      </c>
      <c r="C192" s="522">
        <f>SUM(C193:C196)</f>
        <v>7266</v>
      </c>
      <c r="D192" s="522">
        <f>SUM(D193:D196)</f>
        <v>0</v>
      </c>
      <c r="E192" s="522">
        <f>SUM(E193:E196)</f>
        <v>2000</v>
      </c>
      <c r="F192" s="522">
        <f>SUM(C192:E192)</f>
        <v>9266</v>
      </c>
    </row>
    <row r="193" spans="1:6" ht="15.75">
      <c r="A193" s="427">
        <v>1016</v>
      </c>
      <c r="B193" s="429" t="s">
        <v>96</v>
      </c>
      <c r="C193" s="410">
        <v>200</v>
      </c>
      <c r="D193" s="396">
        <v>0</v>
      </c>
      <c r="E193" s="396"/>
      <c r="F193" s="396">
        <f>SUM(C193:E193)</f>
        <v>200</v>
      </c>
    </row>
    <row r="194" spans="1:6" ht="15.75">
      <c r="A194" s="427">
        <v>1020</v>
      </c>
      <c r="B194" s="428" t="s">
        <v>1411</v>
      </c>
      <c r="C194" s="410">
        <v>1000</v>
      </c>
      <c r="D194" s="396">
        <v>0</v>
      </c>
      <c r="E194" s="396">
        <v>2000</v>
      </c>
      <c r="F194" s="396">
        <f>SUM(C194:E194)</f>
        <v>3000</v>
      </c>
    </row>
    <row r="195" spans="1:6" ht="31.5">
      <c r="A195" s="427">
        <v>1020</v>
      </c>
      <c r="B195" s="428" t="s">
        <v>1438</v>
      </c>
      <c r="C195" s="410">
        <v>0</v>
      </c>
      <c r="D195" s="396">
        <v>0</v>
      </c>
      <c r="E195" s="396"/>
      <c r="F195" s="396">
        <f>SUM(C195:E195)</f>
        <v>0</v>
      </c>
    </row>
    <row r="196" spans="1:6" ht="15.75">
      <c r="A196" s="427">
        <v>1062</v>
      </c>
      <c r="B196" s="428" t="s">
        <v>1414</v>
      </c>
      <c r="C196" s="410">
        <v>6066</v>
      </c>
      <c r="D196" s="396">
        <v>0</v>
      </c>
      <c r="E196" s="396"/>
      <c r="F196" s="396">
        <f>SUM(C196:E196)</f>
        <v>6066</v>
      </c>
    </row>
    <row r="197" spans="1:6" ht="15.75">
      <c r="A197" s="546" t="s">
        <v>477</v>
      </c>
      <c r="B197" s="546"/>
      <c r="C197" s="396">
        <f>SUM(C192)</f>
        <v>7266</v>
      </c>
      <c r="D197" s="396">
        <f>SUM(D192)</f>
        <v>0</v>
      </c>
      <c r="E197" s="396">
        <f>SUM(E192)</f>
        <v>2000</v>
      </c>
      <c r="F197" s="396">
        <f>SUM(F192)</f>
        <v>9266</v>
      </c>
    </row>
    <row r="198" spans="1:6" ht="15.75">
      <c r="A198" s="375"/>
      <c r="B198" s="375"/>
      <c r="C198" s="396"/>
      <c r="D198" s="438"/>
      <c r="E198" s="396"/>
      <c r="F198" s="396"/>
    </row>
    <row r="199" spans="1:6" ht="15.75">
      <c r="A199" s="544" t="s">
        <v>420</v>
      </c>
      <c r="B199" s="544"/>
      <c r="C199" s="543" t="s">
        <v>1331</v>
      </c>
      <c r="D199" s="543"/>
      <c r="E199" s="543"/>
      <c r="F199" s="543"/>
    </row>
    <row r="200" spans="1:6" ht="47.25">
      <c r="A200" s="421" t="s">
        <v>30</v>
      </c>
      <c r="B200" s="436" t="s">
        <v>421</v>
      </c>
      <c r="C200" s="423" t="s">
        <v>467</v>
      </c>
      <c r="D200" s="423" t="s">
        <v>1344</v>
      </c>
      <c r="E200" s="423" t="s">
        <v>1345</v>
      </c>
      <c r="F200" s="424" t="s">
        <v>1346</v>
      </c>
    </row>
    <row r="201" spans="1:6" ht="15.75">
      <c r="A201" s="551" t="s">
        <v>1353</v>
      </c>
      <c r="B201" s="551"/>
      <c r="C201" s="469">
        <f>SUM(C167+C187+C197)</f>
        <v>263917</v>
      </c>
      <c r="D201" s="469">
        <f>SUM(D167+D187+D197)</f>
        <v>0</v>
      </c>
      <c r="E201" s="469">
        <f>SUM(E167+E187+E197)</f>
        <v>74800</v>
      </c>
      <c r="F201" s="469">
        <f>SUM(F167+F187+F197)</f>
        <v>338717</v>
      </c>
    </row>
    <row r="202" spans="1:6" ht="15.75">
      <c r="A202" s="547" t="s">
        <v>1235</v>
      </c>
      <c r="B202" s="547"/>
      <c r="C202" s="547"/>
      <c r="D202" s="547"/>
      <c r="E202" s="547"/>
      <c r="F202" s="547"/>
    </row>
    <row r="203" spans="1:6" s="365" customFormat="1" ht="47.25">
      <c r="A203" s="486">
        <v>100</v>
      </c>
      <c r="B203" s="487" t="s">
        <v>434</v>
      </c>
      <c r="C203" s="488">
        <f>SUM(C204)</f>
        <v>1400000</v>
      </c>
      <c r="D203" s="488">
        <f>SUM(D204)</f>
        <v>0</v>
      </c>
      <c r="E203" s="488">
        <f>SUM(E204)</f>
        <v>0</v>
      </c>
      <c r="F203" s="488">
        <f>SUM(F204)</f>
        <v>1400000</v>
      </c>
    </row>
    <row r="204" spans="1:6" ht="47.25">
      <c r="A204" s="427">
        <v>101</v>
      </c>
      <c r="B204" s="428" t="s">
        <v>1402</v>
      </c>
      <c r="C204" s="395">
        <v>1400000</v>
      </c>
      <c r="D204" s="395">
        <v>0</v>
      </c>
      <c r="E204" s="395">
        <v>0</v>
      </c>
      <c r="F204" s="396">
        <f>SUM(C204:E204)</f>
        <v>1400000</v>
      </c>
    </row>
    <row r="205" spans="1:6" s="365" customFormat="1" ht="31.5">
      <c r="A205" s="497">
        <v>200</v>
      </c>
      <c r="B205" s="498" t="s">
        <v>437</v>
      </c>
      <c r="C205" s="499">
        <f>SUM(C206:C209)</f>
        <v>180000</v>
      </c>
      <c r="D205" s="499">
        <f>SUM(D206:D209)</f>
        <v>0</v>
      </c>
      <c r="E205" s="499">
        <f>SUM(E206:E209)</f>
        <v>0</v>
      </c>
      <c r="F205" s="499">
        <f>SUM(F206:F209)</f>
        <v>180000</v>
      </c>
    </row>
    <row r="206" spans="1:6" ht="31.5">
      <c r="A206" s="427">
        <v>202</v>
      </c>
      <c r="B206" s="429" t="s">
        <v>1404</v>
      </c>
      <c r="C206" s="395">
        <v>20000</v>
      </c>
      <c r="D206" s="395">
        <v>0</v>
      </c>
      <c r="E206" s="395">
        <v>0</v>
      </c>
      <c r="F206" s="396">
        <f aca="true" t="shared" si="9" ref="F206:F214">SUM(C206:E206)</f>
        <v>20000</v>
      </c>
    </row>
    <row r="207" spans="1:6" ht="47.25">
      <c r="A207" s="427">
        <v>205</v>
      </c>
      <c r="B207" s="429" t="s">
        <v>1405</v>
      </c>
      <c r="C207" s="395">
        <v>70000</v>
      </c>
      <c r="D207" s="395">
        <v>0</v>
      </c>
      <c r="E207" s="395">
        <v>0</v>
      </c>
      <c r="F207" s="396">
        <f t="shared" si="9"/>
        <v>70000</v>
      </c>
    </row>
    <row r="208" spans="1:6" ht="31.5">
      <c r="A208" s="427">
        <v>208</v>
      </c>
      <c r="B208" s="430" t="s">
        <v>1406</v>
      </c>
      <c r="C208" s="395">
        <v>70000</v>
      </c>
      <c r="D208" s="395">
        <v>0</v>
      </c>
      <c r="E208" s="395">
        <v>0</v>
      </c>
      <c r="F208" s="396">
        <f t="shared" si="9"/>
        <v>70000</v>
      </c>
    </row>
    <row r="209" spans="1:6" ht="31.5">
      <c r="A209" s="427">
        <v>209</v>
      </c>
      <c r="B209" s="431" t="s">
        <v>1407</v>
      </c>
      <c r="C209" s="395">
        <v>20000</v>
      </c>
      <c r="D209" s="395">
        <v>0</v>
      </c>
      <c r="E209" s="395">
        <v>0</v>
      </c>
      <c r="F209" s="396">
        <f t="shared" si="9"/>
        <v>20000</v>
      </c>
    </row>
    <row r="210" spans="1:6" s="365" customFormat="1" ht="31.5">
      <c r="A210" s="508">
        <v>500</v>
      </c>
      <c r="B210" s="509" t="s">
        <v>84</v>
      </c>
      <c r="C210" s="510">
        <f>SUM(C211:C214)</f>
        <v>470000</v>
      </c>
      <c r="D210" s="510">
        <f>SUM(D211:D214)</f>
        <v>0</v>
      </c>
      <c r="E210" s="510">
        <f>SUM(E211:E214)</f>
        <v>0</v>
      </c>
      <c r="F210" s="510">
        <f>SUM(F211:F214)</f>
        <v>470000</v>
      </c>
    </row>
    <row r="211" spans="1:6" ht="47.25">
      <c r="A211" s="427">
        <v>551</v>
      </c>
      <c r="B211" s="429" t="s">
        <v>1408</v>
      </c>
      <c r="C211" s="395">
        <v>200000</v>
      </c>
      <c r="D211" s="395">
        <v>0</v>
      </c>
      <c r="E211" s="395">
        <v>0</v>
      </c>
      <c r="F211" s="396">
        <f t="shared" si="9"/>
        <v>200000</v>
      </c>
    </row>
    <row r="212" spans="1:6" ht="47.25">
      <c r="A212" s="427">
        <v>552</v>
      </c>
      <c r="B212" s="429" t="s">
        <v>1421</v>
      </c>
      <c r="C212" s="395">
        <v>150000</v>
      </c>
      <c r="D212" s="395">
        <v>0</v>
      </c>
      <c r="E212" s="395">
        <v>0</v>
      </c>
      <c r="F212" s="396">
        <f t="shared" si="9"/>
        <v>150000</v>
      </c>
    </row>
    <row r="213" spans="1:6" ht="31.5">
      <c r="A213" s="427">
        <v>560</v>
      </c>
      <c r="B213" s="431" t="s">
        <v>1409</v>
      </c>
      <c r="C213" s="395">
        <v>80000</v>
      </c>
      <c r="D213" s="395">
        <v>0</v>
      </c>
      <c r="E213" s="395">
        <v>0</v>
      </c>
      <c r="F213" s="396">
        <f t="shared" si="9"/>
        <v>80000</v>
      </c>
    </row>
    <row r="214" spans="1:6" ht="47.25">
      <c r="A214" s="427">
        <v>580</v>
      </c>
      <c r="B214" s="429" t="s">
        <v>1410</v>
      </c>
      <c r="C214" s="395">
        <v>40000</v>
      </c>
      <c r="D214" s="395">
        <v>0</v>
      </c>
      <c r="E214" s="395">
        <v>0</v>
      </c>
      <c r="F214" s="396">
        <f t="shared" si="9"/>
        <v>40000</v>
      </c>
    </row>
    <row r="215" spans="1:6" s="365" customFormat="1" ht="15.75">
      <c r="A215" s="520">
        <v>1000</v>
      </c>
      <c r="B215" s="521" t="s">
        <v>90</v>
      </c>
      <c r="C215" s="522">
        <f>SUM(C216:C223)</f>
        <v>701458</v>
      </c>
      <c r="D215" s="522">
        <f>SUM(D216:D223)</f>
        <v>0</v>
      </c>
      <c r="E215" s="522">
        <f>SUM(E216:E223)</f>
        <v>0</v>
      </c>
      <c r="F215" s="522">
        <f>SUM(F216:F223)</f>
        <v>701458</v>
      </c>
    </row>
    <row r="216" spans="1:6" ht="15.75">
      <c r="A216" s="427">
        <v>1011</v>
      </c>
      <c r="B216" s="429" t="s">
        <v>91</v>
      </c>
      <c r="C216" s="395">
        <v>300000</v>
      </c>
      <c r="D216" s="395">
        <v>0</v>
      </c>
      <c r="E216" s="395">
        <v>0</v>
      </c>
      <c r="F216" s="396">
        <f aca="true" t="shared" si="10" ref="F216:F223">SUM(C216:E216)</f>
        <v>300000</v>
      </c>
    </row>
    <row r="217" spans="1:6" ht="15.75">
      <c r="A217" s="427">
        <v>1013</v>
      </c>
      <c r="B217" s="429" t="s">
        <v>93</v>
      </c>
      <c r="C217" s="395">
        <v>30000</v>
      </c>
      <c r="D217" s="395">
        <v>0</v>
      </c>
      <c r="E217" s="395">
        <v>0</v>
      </c>
      <c r="F217" s="396">
        <f t="shared" si="10"/>
        <v>30000</v>
      </c>
    </row>
    <row r="218" spans="1:6" ht="47.25">
      <c r="A218" s="427">
        <v>1014</v>
      </c>
      <c r="B218" s="429" t="s">
        <v>94</v>
      </c>
      <c r="C218" s="395">
        <v>20000</v>
      </c>
      <c r="D218" s="395">
        <v>0</v>
      </c>
      <c r="E218" s="395">
        <v>0</v>
      </c>
      <c r="F218" s="396">
        <f t="shared" si="10"/>
        <v>20000</v>
      </c>
    </row>
    <row r="219" spans="1:6" ht="15.75">
      <c r="A219" s="427">
        <v>1015</v>
      </c>
      <c r="B219" s="429" t="s">
        <v>95</v>
      </c>
      <c r="C219" s="395">
        <v>30000</v>
      </c>
      <c r="D219" s="395">
        <v>0</v>
      </c>
      <c r="E219" s="395">
        <v>0</v>
      </c>
      <c r="F219" s="396">
        <f t="shared" si="10"/>
        <v>30000</v>
      </c>
    </row>
    <row r="220" spans="1:6" ht="15.75">
      <c r="A220" s="427">
        <v>1016</v>
      </c>
      <c r="B220" s="429" t="s">
        <v>96</v>
      </c>
      <c r="C220" s="395">
        <v>276458</v>
      </c>
      <c r="D220" s="395">
        <v>0</v>
      </c>
      <c r="E220" s="395">
        <v>0</v>
      </c>
      <c r="F220" s="396">
        <f t="shared" si="10"/>
        <v>276458</v>
      </c>
    </row>
    <row r="221" spans="1:6" ht="31.5">
      <c r="A221" s="427">
        <v>1016</v>
      </c>
      <c r="B221" s="429" t="s">
        <v>1439</v>
      </c>
      <c r="C221" s="395"/>
      <c r="D221" s="395"/>
      <c r="E221" s="395">
        <v>0</v>
      </c>
      <c r="F221" s="396">
        <f t="shared" si="10"/>
        <v>0</v>
      </c>
    </row>
    <row r="222" spans="1:6" ht="15.75">
      <c r="A222" s="427">
        <v>1020</v>
      </c>
      <c r="B222" s="428" t="s">
        <v>1411</v>
      </c>
      <c r="C222" s="395">
        <v>40000</v>
      </c>
      <c r="D222" s="395">
        <v>0</v>
      </c>
      <c r="E222" s="395">
        <v>0</v>
      </c>
      <c r="F222" s="396">
        <f t="shared" si="10"/>
        <v>40000</v>
      </c>
    </row>
    <row r="223" spans="1:6" ht="15.75">
      <c r="A223" s="427">
        <v>1051</v>
      </c>
      <c r="B223" s="429" t="s">
        <v>1412</v>
      </c>
      <c r="C223" s="395">
        <v>5000</v>
      </c>
      <c r="D223" s="395">
        <v>0</v>
      </c>
      <c r="E223" s="395">
        <v>0</v>
      </c>
      <c r="F223" s="396">
        <f t="shared" si="10"/>
        <v>5000</v>
      </c>
    </row>
    <row r="224" spans="1:6" s="365" customFormat="1" ht="47.25">
      <c r="A224" s="439">
        <v>5203</v>
      </c>
      <c r="B224" s="426" t="s">
        <v>1368</v>
      </c>
      <c r="C224" s="401">
        <v>0</v>
      </c>
      <c r="D224" s="401">
        <v>0</v>
      </c>
      <c r="E224" s="401"/>
      <c r="F224" s="396">
        <f>SUM(C224:E224)</f>
        <v>0</v>
      </c>
    </row>
    <row r="225" spans="1:6" s="365" customFormat="1" ht="31.5">
      <c r="A225" s="439">
        <v>5205</v>
      </c>
      <c r="B225" s="426" t="s">
        <v>1349</v>
      </c>
      <c r="C225" s="401">
        <v>0</v>
      </c>
      <c r="D225" s="401">
        <v>0</v>
      </c>
      <c r="E225" s="401"/>
      <c r="F225" s="396">
        <f>SUM(C225:E225)</f>
        <v>0</v>
      </c>
    </row>
    <row r="226" spans="1:6" ht="15.75">
      <c r="A226" s="546" t="s">
        <v>477</v>
      </c>
      <c r="B226" s="546"/>
      <c r="C226" s="396">
        <f>SUM(C203+C205+C210+C215+C225+C224)</f>
        <v>2751458</v>
      </c>
      <c r="D226" s="396">
        <f>SUM(D203+D205+D210+D215+D225+D224)</f>
        <v>0</v>
      </c>
      <c r="E226" s="396">
        <f>SUM(E203+E205+E210+E215+E225+E224)</f>
        <v>0</v>
      </c>
      <c r="F226" s="396">
        <f>SUM(F203+F205+F210+F215+F225+F224)</f>
        <v>2751458</v>
      </c>
    </row>
    <row r="227" spans="1:6" ht="15.75">
      <c r="A227" s="375"/>
      <c r="B227" s="375"/>
      <c r="C227" s="396"/>
      <c r="D227" s="410"/>
      <c r="E227" s="410"/>
      <c r="F227" s="410"/>
    </row>
    <row r="228" spans="1:6" ht="15.75">
      <c r="A228" s="544" t="s">
        <v>420</v>
      </c>
      <c r="B228" s="544"/>
      <c r="C228" s="543" t="s">
        <v>1331</v>
      </c>
      <c r="D228" s="543"/>
      <c r="E228" s="543"/>
      <c r="F228" s="543"/>
    </row>
    <row r="229" spans="1:6" ht="47.25">
      <c r="A229" s="421" t="s">
        <v>30</v>
      </c>
      <c r="B229" s="436" t="s">
        <v>421</v>
      </c>
      <c r="C229" s="423" t="s">
        <v>467</v>
      </c>
      <c r="D229" s="423" t="s">
        <v>1344</v>
      </c>
      <c r="E229" s="423" t="s">
        <v>1345</v>
      </c>
      <c r="F229" s="424" t="s">
        <v>1346</v>
      </c>
    </row>
    <row r="230" spans="1:6" ht="15.75">
      <c r="A230" s="547" t="s">
        <v>1228</v>
      </c>
      <c r="B230" s="547"/>
      <c r="C230" s="547"/>
      <c r="D230" s="547"/>
      <c r="E230" s="547"/>
      <c r="F230" s="547"/>
    </row>
    <row r="231" spans="1:6" s="365" customFormat="1" ht="47.25">
      <c r="A231" s="486">
        <v>100</v>
      </c>
      <c r="B231" s="487" t="s">
        <v>434</v>
      </c>
      <c r="C231" s="488">
        <f>SUM(C232)</f>
        <v>2650000</v>
      </c>
      <c r="D231" s="488">
        <f>SUM(D232)</f>
        <v>0</v>
      </c>
      <c r="E231" s="488">
        <f>SUM(E232)</f>
        <v>0</v>
      </c>
      <c r="F231" s="488">
        <f>SUM(F232)</f>
        <v>2650000</v>
      </c>
    </row>
    <row r="232" spans="1:6" ht="47.25">
      <c r="A232" s="427">
        <v>101</v>
      </c>
      <c r="B232" s="428" t="s">
        <v>1402</v>
      </c>
      <c r="C232" s="410">
        <v>2650000</v>
      </c>
      <c r="D232" s="410">
        <v>0</v>
      </c>
      <c r="E232" s="410">
        <v>0</v>
      </c>
      <c r="F232" s="410">
        <f>SUM(C232:E232)</f>
        <v>2650000</v>
      </c>
    </row>
    <row r="233" spans="1:6" s="365" customFormat="1" ht="31.5">
      <c r="A233" s="497">
        <v>200</v>
      </c>
      <c r="B233" s="498" t="s">
        <v>437</v>
      </c>
      <c r="C233" s="499">
        <f>SUM(C234:C238)</f>
        <v>192000</v>
      </c>
      <c r="D233" s="499">
        <f>SUM(D234:D238)</f>
        <v>0</v>
      </c>
      <c r="E233" s="499">
        <f>SUM(E234:E238)</f>
        <v>0</v>
      </c>
      <c r="F233" s="499">
        <f>SUM(F234:F238)</f>
        <v>192000</v>
      </c>
    </row>
    <row r="234" spans="1:6" ht="31.5">
      <c r="A234" s="427">
        <v>201</v>
      </c>
      <c r="B234" s="428" t="s">
        <v>1420</v>
      </c>
      <c r="C234" s="410">
        <v>50000</v>
      </c>
      <c r="D234" s="410">
        <v>0</v>
      </c>
      <c r="E234" s="410">
        <v>0</v>
      </c>
      <c r="F234" s="410">
        <f aca="true" t="shared" si="11" ref="F234:F243">SUM(C234:E234)</f>
        <v>50000</v>
      </c>
    </row>
    <row r="235" spans="1:6" ht="31.5">
      <c r="A235" s="427">
        <v>202</v>
      </c>
      <c r="B235" s="429" t="s">
        <v>1404</v>
      </c>
      <c r="C235" s="410">
        <v>60000</v>
      </c>
      <c r="D235" s="410">
        <v>0</v>
      </c>
      <c r="E235" s="410">
        <v>0</v>
      </c>
      <c r="F235" s="410">
        <f t="shared" si="11"/>
        <v>60000</v>
      </c>
    </row>
    <row r="236" spans="1:6" ht="47.25">
      <c r="A236" s="427">
        <v>205</v>
      </c>
      <c r="B236" s="429" t="s">
        <v>1405</v>
      </c>
      <c r="C236" s="410">
        <v>32000</v>
      </c>
      <c r="D236" s="410">
        <v>0</v>
      </c>
      <c r="E236" s="410">
        <v>0</v>
      </c>
      <c r="F236" s="410">
        <f t="shared" si="11"/>
        <v>32000</v>
      </c>
    </row>
    <row r="237" spans="1:6" ht="31.5">
      <c r="A237" s="427">
        <v>208</v>
      </c>
      <c r="B237" s="430" t="s">
        <v>1406</v>
      </c>
      <c r="C237" s="410">
        <v>10000</v>
      </c>
      <c r="D237" s="410">
        <v>0</v>
      </c>
      <c r="E237" s="410">
        <v>0</v>
      </c>
      <c r="F237" s="410">
        <f t="shared" si="11"/>
        <v>10000</v>
      </c>
    </row>
    <row r="238" spans="1:6" ht="31.5">
      <c r="A238" s="427">
        <v>209</v>
      </c>
      <c r="B238" s="431" t="s">
        <v>1407</v>
      </c>
      <c r="C238" s="410">
        <v>40000</v>
      </c>
      <c r="D238" s="410">
        <v>0</v>
      </c>
      <c r="E238" s="410">
        <v>0</v>
      </c>
      <c r="F238" s="410">
        <f t="shared" si="11"/>
        <v>40000</v>
      </c>
    </row>
    <row r="239" spans="1:6" s="365" customFormat="1" ht="31.5">
      <c r="A239" s="508">
        <v>500</v>
      </c>
      <c r="B239" s="511" t="s">
        <v>84</v>
      </c>
      <c r="C239" s="510">
        <f>SUM(C240:C243)</f>
        <v>590000</v>
      </c>
      <c r="D239" s="510">
        <f>SUM(D240:D243)</f>
        <v>0</v>
      </c>
      <c r="E239" s="510">
        <f>SUM(E240:E243)</f>
        <v>0</v>
      </c>
      <c r="F239" s="510">
        <f>SUM(F240:F243)</f>
        <v>590000</v>
      </c>
    </row>
    <row r="240" spans="1:6" ht="47.25">
      <c r="A240" s="427">
        <v>551</v>
      </c>
      <c r="B240" s="429" t="s">
        <v>1408</v>
      </c>
      <c r="C240" s="410">
        <v>260000</v>
      </c>
      <c r="D240" s="410">
        <v>0</v>
      </c>
      <c r="E240" s="410">
        <v>0</v>
      </c>
      <c r="F240" s="410">
        <f t="shared" si="11"/>
        <v>260000</v>
      </c>
    </row>
    <row r="241" spans="1:6" ht="47.25">
      <c r="A241" s="427">
        <v>552</v>
      </c>
      <c r="B241" s="429" t="s">
        <v>1421</v>
      </c>
      <c r="C241" s="410">
        <v>100000</v>
      </c>
      <c r="D241" s="410">
        <v>0</v>
      </c>
      <c r="E241" s="410">
        <v>0</v>
      </c>
      <c r="F241" s="410">
        <f t="shared" si="11"/>
        <v>100000</v>
      </c>
    </row>
    <row r="242" spans="1:6" ht="31.5">
      <c r="A242" s="427">
        <v>560</v>
      </c>
      <c r="B242" s="431" t="s">
        <v>1409</v>
      </c>
      <c r="C242" s="410">
        <v>150000</v>
      </c>
      <c r="D242" s="410">
        <v>0</v>
      </c>
      <c r="E242" s="410">
        <v>0</v>
      </c>
      <c r="F242" s="410">
        <f t="shared" si="11"/>
        <v>150000</v>
      </c>
    </row>
    <row r="243" spans="1:6" ht="47.25">
      <c r="A243" s="427">
        <v>580</v>
      </c>
      <c r="B243" s="429" t="s">
        <v>1410</v>
      </c>
      <c r="C243" s="410">
        <v>80000</v>
      </c>
      <c r="D243" s="410">
        <v>0</v>
      </c>
      <c r="E243" s="410">
        <v>0</v>
      </c>
      <c r="F243" s="410">
        <f t="shared" si="11"/>
        <v>80000</v>
      </c>
    </row>
    <row r="244" spans="1:6" s="365" customFormat="1" ht="15.75">
      <c r="A244" s="520">
        <v>1000</v>
      </c>
      <c r="B244" s="521" t="s">
        <v>90</v>
      </c>
      <c r="C244" s="522">
        <f>SUM(C245:C254)</f>
        <v>1428376</v>
      </c>
      <c r="D244" s="522">
        <f>SUM(D245:D254)</f>
        <v>0</v>
      </c>
      <c r="E244" s="522">
        <f>SUM(E245:E254)</f>
        <v>97310</v>
      </c>
      <c r="F244" s="522">
        <f>SUM(F245:F254)</f>
        <v>1525686</v>
      </c>
    </row>
    <row r="245" spans="1:6" ht="15.75">
      <c r="A245" s="427">
        <v>1011</v>
      </c>
      <c r="B245" s="429" t="s">
        <v>91</v>
      </c>
      <c r="C245" s="410">
        <v>60000</v>
      </c>
      <c r="D245" s="410"/>
      <c r="E245" s="410"/>
      <c r="F245" s="410">
        <f aca="true" t="shared" si="12" ref="F245:F254">SUM(C245:E245)</f>
        <v>60000</v>
      </c>
    </row>
    <row r="246" spans="1:6" ht="15.75">
      <c r="A246" s="427">
        <v>1013</v>
      </c>
      <c r="B246" s="429" t="s">
        <v>93</v>
      </c>
      <c r="C246" s="410">
        <v>20000</v>
      </c>
      <c r="D246" s="410"/>
      <c r="E246" s="410"/>
      <c r="F246" s="410">
        <f t="shared" si="12"/>
        <v>20000</v>
      </c>
    </row>
    <row r="247" spans="1:6" ht="47.25">
      <c r="A247" s="427">
        <v>1014</v>
      </c>
      <c r="B247" s="429" t="s">
        <v>94</v>
      </c>
      <c r="C247" s="410">
        <v>60000</v>
      </c>
      <c r="D247" s="410"/>
      <c r="E247" s="410"/>
      <c r="F247" s="410">
        <f t="shared" si="12"/>
        <v>60000</v>
      </c>
    </row>
    <row r="248" spans="1:6" ht="15.75">
      <c r="A248" s="427">
        <v>1015</v>
      </c>
      <c r="B248" s="429" t="s">
        <v>95</v>
      </c>
      <c r="C248" s="410">
        <v>80000</v>
      </c>
      <c r="D248" s="410"/>
      <c r="E248" s="410"/>
      <c r="F248" s="410">
        <f t="shared" si="12"/>
        <v>80000</v>
      </c>
    </row>
    <row r="249" spans="1:6" ht="15.75">
      <c r="A249" s="427">
        <v>1016</v>
      </c>
      <c r="B249" s="429" t="s">
        <v>96</v>
      </c>
      <c r="C249" s="410">
        <v>235376</v>
      </c>
      <c r="D249" s="410"/>
      <c r="E249" s="470">
        <v>97310</v>
      </c>
      <c r="F249" s="410">
        <f t="shared" si="12"/>
        <v>332686</v>
      </c>
    </row>
    <row r="250" spans="1:6" ht="15.75">
      <c r="A250" s="427">
        <v>1020</v>
      </c>
      <c r="B250" s="428" t="s">
        <v>1411</v>
      </c>
      <c r="C250" s="410">
        <v>130000</v>
      </c>
      <c r="D250" s="410"/>
      <c r="E250" s="410"/>
      <c r="F250" s="410">
        <f t="shared" si="12"/>
        <v>130000</v>
      </c>
    </row>
    <row r="251" spans="1:6" ht="15.75">
      <c r="A251" s="427">
        <v>1030</v>
      </c>
      <c r="B251" s="429" t="s">
        <v>98</v>
      </c>
      <c r="C251" s="410">
        <v>820000</v>
      </c>
      <c r="D251" s="410"/>
      <c r="E251" s="410"/>
      <c r="F251" s="410">
        <f t="shared" si="12"/>
        <v>820000</v>
      </c>
    </row>
    <row r="252" spans="1:6" ht="15.75">
      <c r="A252" s="427">
        <v>1051</v>
      </c>
      <c r="B252" s="429" t="s">
        <v>1412</v>
      </c>
      <c r="C252" s="410">
        <v>20000</v>
      </c>
      <c r="D252" s="410"/>
      <c r="E252" s="410"/>
      <c r="F252" s="410">
        <f t="shared" si="12"/>
        <v>20000</v>
      </c>
    </row>
    <row r="253" spans="1:6" ht="15.75">
      <c r="A253" s="427">
        <v>1062</v>
      </c>
      <c r="B253" s="428" t="s">
        <v>1414</v>
      </c>
      <c r="C253" s="410">
        <v>3000</v>
      </c>
      <c r="D253" s="410">
        <v>0</v>
      </c>
      <c r="E253" s="410">
        <v>0</v>
      </c>
      <c r="F253" s="410">
        <f t="shared" si="12"/>
        <v>3000</v>
      </c>
    </row>
    <row r="254" spans="1:6" ht="63">
      <c r="A254" s="427">
        <v>1098</v>
      </c>
      <c r="B254" s="428" t="s">
        <v>1440</v>
      </c>
      <c r="C254" s="410"/>
      <c r="D254" s="410"/>
      <c r="E254" s="410"/>
      <c r="F254" s="410">
        <f t="shared" si="12"/>
        <v>0</v>
      </c>
    </row>
    <row r="255" spans="1:6" s="365" customFormat="1" ht="31.5">
      <c r="A255" s="536">
        <v>1900</v>
      </c>
      <c r="B255" s="539" t="s">
        <v>145</v>
      </c>
      <c r="C255" s="538">
        <f>SUM(C256)</f>
        <v>15000</v>
      </c>
      <c r="D255" s="538">
        <f>SUM(D256)</f>
        <v>0</v>
      </c>
      <c r="E255" s="538">
        <f>SUM(E256)</f>
        <v>0</v>
      </c>
      <c r="F255" s="538">
        <f>SUM(F256)</f>
        <v>15000</v>
      </c>
    </row>
    <row r="256" spans="1:6" ht="47.25">
      <c r="A256" s="427">
        <v>1981</v>
      </c>
      <c r="B256" s="430" t="s">
        <v>1417</v>
      </c>
      <c r="C256" s="410">
        <v>15000</v>
      </c>
      <c r="D256" s="410">
        <v>0</v>
      </c>
      <c r="E256" s="410">
        <v>0</v>
      </c>
      <c r="F256" s="410">
        <f>SUM(C256:E256)</f>
        <v>15000</v>
      </c>
    </row>
    <row r="257" spans="1:6" s="365" customFormat="1" ht="15.75">
      <c r="A257" s="425">
        <v>4000</v>
      </c>
      <c r="B257" s="441" t="s">
        <v>124</v>
      </c>
      <c r="C257" s="396">
        <v>10976</v>
      </c>
      <c r="D257" s="396">
        <v>0</v>
      </c>
      <c r="E257" s="396">
        <v>0</v>
      </c>
      <c r="F257" s="396">
        <f>SUM(C257:E257)</f>
        <v>10976</v>
      </c>
    </row>
    <row r="258" spans="1:6" s="365" customFormat="1" ht="47.25">
      <c r="A258" s="425">
        <v>5100</v>
      </c>
      <c r="B258" s="434" t="s">
        <v>1363</v>
      </c>
      <c r="C258" s="396">
        <v>0</v>
      </c>
      <c r="D258" s="396">
        <v>0</v>
      </c>
      <c r="E258" s="396">
        <v>0</v>
      </c>
      <c r="F258" s="396">
        <f>SUM(C258:E258)</f>
        <v>0</v>
      </c>
    </row>
    <row r="259" spans="1:6" s="365" customFormat="1" ht="15.75">
      <c r="A259" s="425">
        <v>5200</v>
      </c>
      <c r="B259" s="441" t="s">
        <v>138</v>
      </c>
      <c r="C259" s="396">
        <f>SUM(C260)</f>
        <v>0</v>
      </c>
      <c r="D259" s="396">
        <f>SUM(D260)</f>
        <v>0</v>
      </c>
      <c r="E259" s="396">
        <f>SUM(E260)</f>
        <v>0</v>
      </c>
      <c r="F259" s="396">
        <f>SUM(F260)</f>
        <v>0</v>
      </c>
    </row>
    <row r="260" spans="1:6" ht="31.5">
      <c r="A260" s="442" t="s">
        <v>1348</v>
      </c>
      <c r="B260" s="443" t="s">
        <v>1349</v>
      </c>
      <c r="C260" s="410">
        <v>0</v>
      </c>
      <c r="D260" s="410">
        <v>0</v>
      </c>
      <c r="E260" s="410">
        <v>0</v>
      </c>
      <c r="F260" s="410">
        <f>SUM(C260:E260)</f>
        <v>0</v>
      </c>
    </row>
    <row r="261" spans="1:6" ht="15.75">
      <c r="A261" s="546" t="s">
        <v>477</v>
      </c>
      <c r="B261" s="546"/>
      <c r="C261" s="396">
        <f>SUM(C231+C233+C239+C244+C255+C257+C258+C259)</f>
        <v>4886352</v>
      </c>
      <c r="D261" s="396">
        <f>SUM(D231+D233+D239+D244+D255+D257+D258+D259)</f>
        <v>0</v>
      </c>
      <c r="E261" s="396">
        <f>SUM(E231+E233+E239+E244+E255+E257+E258+E259)</f>
        <v>97310</v>
      </c>
      <c r="F261" s="396">
        <f>SUM(F231+F233+F239+F244+F255+F257+F258+F259)</f>
        <v>4983662</v>
      </c>
    </row>
    <row r="262" spans="1:6" ht="15.75">
      <c r="A262" s="375"/>
      <c r="B262" s="375"/>
      <c r="C262" s="396"/>
      <c r="D262" s="410"/>
      <c r="E262" s="410"/>
      <c r="F262" s="410"/>
    </row>
    <row r="263" spans="1:6" ht="15.75">
      <c r="A263" s="544" t="s">
        <v>420</v>
      </c>
      <c r="B263" s="544"/>
      <c r="C263" s="543" t="s">
        <v>1331</v>
      </c>
      <c r="D263" s="543"/>
      <c r="E263" s="543"/>
      <c r="F263" s="543"/>
    </row>
    <row r="264" spans="1:6" ht="47.25">
      <c r="A264" s="421" t="s">
        <v>30</v>
      </c>
      <c r="B264" s="436" t="s">
        <v>421</v>
      </c>
      <c r="C264" s="423" t="s">
        <v>467</v>
      </c>
      <c r="D264" s="423" t="s">
        <v>1344</v>
      </c>
      <c r="E264" s="423" t="s">
        <v>1345</v>
      </c>
      <c r="F264" s="424" t="s">
        <v>1346</v>
      </c>
    </row>
    <row r="265" spans="1:6" ht="15.75">
      <c r="A265" s="547" t="s">
        <v>1230</v>
      </c>
      <c r="B265" s="547"/>
      <c r="C265" s="547"/>
      <c r="D265" s="547"/>
      <c r="E265" s="547"/>
      <c r="F265" s="547"/>
    </row>
    <row r="266" spans="1:6" s="365" customFormat="1" ht="47.25">
      <c r="A266" s="486">
        <v>100</v>
      </c>
      <c r="B266" s="487" t="s">
        <v>434</v>
      </c>
      <c r="C266" s="488">
        <f>SUM(C267)</f>
        <v>651070</v>
      </c>
      <c r="D266" s="488">
        <f>SUM(D267)</f>
        <v>0</v>
      </c>
      <c r="E266" s="488">
        <f>SUM(E267)</f>
        <v>0</v>
      </c>
      <c r="F266" s="488">
        <f>SUM(F267)</f>
        <v>651070</v>
      </c>
    </row>
    <row r="267" spans="1:6" ht="47.25">
      <c r="A267" s="427">
        <v>101</v>
      </c>
      <c r="B267" s="428" t="s">
        <v>1402</v>
      </c>
      <c r="C267" s="395">
        <v>651070</v>
      </c>
      <c r="D267" s="395">
        <v>0</v>
      </c>
      <c r="E267" s="395">
        <v>0</v>
      </c>
      <c r="F267" s="395">
        <f aca="true" t="shared" si="13" ref="F267:F275">SUM(C267:E267)</f>
        <v>651070</v>
      </c>
    </row>
    <row r="268" spans="1:6" s="365" customFormat="1" ht="31.5">
      <c r="A268" s="497">
        <v>200</v>
      </c>
      <c r="B268" s="498" t="s">
        <v>437</v>
      </c>
      <c r="C268" s="499">
        <f>SUM(C269:C270)</f>
        <v>85000</v>
      </c>
      <c r="D268" s="499">
        <f>SUM(D269:D270)</f>
        <v>0</v>
      </c>
      <c r="E268" s="499">
        <f>SUM(E269:E270)</f>
        <v>0</v>
      </c>
      <c r="F268" s="499">
        <f>SUM(F269:F270)</f>
        <v>85000</v>
      </c>
    </row>
    <row r="269" spans="1:6" ht="47.25">
      <c r="A269" s="427">
        <v>205</v>
      </c>
      <c r="B269" s="429" t="s">
        <v>1405</v>
      </c>
      <c r="C269" s="395">
        <v>62000</v>
      </c>
      <c r="D269" s="395"/>
      <c r="E269" s="395"/>
      <c r="F269" s="395">
        <f t="shared" si="13"/>
        <v>62000</v>
      </c>
    </row>
    <row r="270" spans="1:6" ht="31.5">
      <c r="A270" s="427">
        <v>209</v>
      </c>
      <c r="B270" s="431" t="s">
        <v>1407</v>
      </c>
      <c r="C270" s="395">
        <v>23000</v>
      </c>
      <c r="D270" s="395"/>
      <c r="E270" s="395"/>
      <c r="F270" s="395">
        <f t="shared" si="13"/>
        <v>23000</v>
      </c>
    </row>
    <row r="271" spans="1:6" s="365" customFormat="1" ht="31.5">
      <c r="A271" s="508">
        <v>500</v>
      </c>
      <c r="B271" s="509" t="s">
        <v>84</v>
      </c>
      <c r="C271" s="510">
        <f>SUM(C272:C275)</f>
        <v>192100</v>
      </c>
      <c r="D271" s="510">
        <f>SUM(D272:D275)</f>
        <v>0</v>
      </c>
      <c r="E271" s="510">
        <f>SUM(E272:E275)</f>
        <v>0</v>
      </c>
      <c r="F271" s="510">
        <f>SUM(F272:F275)</f>
        <v>192100</v>
      </c>
    </row>
    <row r="272" spans="1:6" ht="47.25">
      <c r="A272" s="427">
        <v>551</v>
      </c>
      <c r="B272" s="429" t="s">
        <v>1408</v>
      </c>
      <c r="C272" s="395">
        <v>85000</v>
      </c>
      <c r="D272" s="395"/>
      <c r="E272" s="395"/>
      <c r="F272" s="395">
        <f t="shared" si="13"/>
        <v>85000</v>
      </c>
    </row>
    <row r="273" spans="1:6" ht="47.25">
      <c r="A273" s="427">
        <v>552</v>
      </c>
      <c r="B273" s="429" t="s">
        <v>1421</v>
      </c>
      <c r="C273" s="395">
        <v>40000</v>
      </c>
      <c r="D273" s="395"/>
      <c r="E273" s="395"/>
      <c r="F273" s="395">
        <f t="shared" si="13"/>
        <v>40000</v>
      </c>
    </row>
    <row r="274" spans="1:6" ht="31.5">
      <c r="A274" s="427">
        <v>560</v>
      </c>
      <c r="B274" s="431" t="s">
        <v>1409</v>
      </c>
      <c r="C274" s="395">
        <v>41000</v>
      </c>
      <c r="D274" s="395"/>
      <c r="E274" s="395"/>
      <c r="F274" s="395">
        <f t="shared" si="13"/>
        <v>41000</v>
      </c>
    </row>
    <row r="275" spans="1:6" ht="47.25">
      <c r="A275" s="427">
        <v>580</v>
      </c>
      <c r="B275" s="429" t="s">
        <v>1410</v>
      </c>
      <c r="C275" s="395">
        <v>26100</v>
      </c>
      <c r="D275" s="395"/>
      <c r="E275" s="395"/>
      <c r="F275" s="395">
        <f t="shared" si="13"/>
        <v>26100</v>
      </c>
    </row>
    <row r="276" spans="1:6" s="365" customFormat="1" ht="15.75">
      <c r="A276" s="520">
        <v>1000</v>
      </c>
      <c r="B276" s="521" t="s">
        <v>90</v>
      </c>
      <c r="C276" s="522">
        <f>SUM(C277:C282)</f>
        <v>114807</v>
      </c>
      <c r="D276" s="522">
        <f>SUM(D277:D282)</f>
        <v>0</v>
      </c>
      <c r="E276" s="522">
        <f>SUM(E277:E282)</f>
        <v>0</v>
      </c>
      <c r="F276" s="522">
        <f>SUM(F277:F282)</f>
        <v>114807</v>
      </c>
    </row>
    <row r="277" spans="1:6" ht="47.25">
      <c r="A277" s="427">
        <v>1014</v>
      </c>
      <c r="B277" s="429" t="s">
        <v>94</v>
      </c>
      <c r="C277" s="395">
        <v>2800</v>
      </c>
      <c r="D277" s="395"/>
      <c r="E277" s="395"/>
      <c r="F277" s="395">
        <f aca="true" t="shared" si="14" ref="F277:F282">SUM(C277:E277)</f>
        <v>2800</v>
      </c>
    </row>
    <row r="278" spans="1:6" ht="15.75">
      <c r="A278" s="427">
        <v>1015</v>
      </c>
      <c r="B278" s="429" t="s">
        <v>95</v>
      </c>
      <c r="C278" s="395">
        <v>5200</v>
      </c>
      <c r="D278" s="395"/>
      <c r="E278" s="395">
        <v>0</v>
      </c>
      <c r="F278" s="395">
        <f t="shared" si="14"/>
        <v>5200</v>
      </c>
    </row>
    <row r="279" spans="1:6" ht="15.75">
      <c r="A279" s="427">
        <v>1016</v>
      </c>
      <c r="B279" s="429" t="s">
        <v>96</v>
      </c>
      <c r="C279" s="395">
        <v>57000</v>
      </c>
      <c r="D279" s="395"/>
      <c r="E279" s="395"/>
      <c r="F279" s="395">
        <f t="shared" si="14"/>
        <v>57000</v>
      </c>
    </row>
    <row r="280" spans="1:6" ht="15.75">
      <c r="A280" s="427">
        <v>1020</v>
      </c>
      <c r="B280" s="428" t="s">
        <v>1411</v>
      </c>
      <c r="C280" s="395">
        <v>14000</v>
      </c>
      <c r="D280" s="395"/>
      <c r="E280" s="395"/>
      <c r="F280" s="395">
        <f t="shared" si="14"/>
        <v>14000</v>
      </c>
    </row>
    <row r="281" spans="1:6" ht="15.75">
      <c r="A281" s="427">
        <v>1051</v>
      </c>
      <c r="B281" s="429" t="s">
        <v>1412</v>
      </c>
      <c r="C281" s="395">
        <v>5807</v>
      </c>
      <c r="D281" s="395"/>
      <c r="E281" s="395"/>
      <c r="F281" s="395">
        <f t="shared" si="14"/>
        <v>5807</v>
      </c>
    </row>
    <row r="282" spans="1:6" ht="63">
      <c r="A282" s="427">
        <v>1098</v>
      </c>
      <c r="B282" s="428" t="s">
        <v>1441</v>
      </c>
      <c r="C282" s="395">
        <v>30000</v>
      </c>
      <c r="D282" s="395">
        <v>0</v>
      </c>
      <c r="E282" s="395"/>
      <c r="F282" s="395">
        <f t="shared" si="14"/>
        <v>30000</v>
      </c>
    </row>
    <row r="283" spans="1:6" s="365" customFormat="1" ht="15.75">
      <c r="A283" s="425">
        <v>4000</v>
      </c>
      <c r="B283" s="444" t="s">
        <v>124</v>
      </c>
      <c r="C283" s="401">
        <v>27500</v>
      </c>
      <c r="D283" s="401"/>
      <c r="E283" s="401"/>
      <c r="F283" s="396">
        <f>SUM(C283:E283)</f>
        <v>27500</v>
      </c>
    </row>
    <row r="284" spans="1:6" ht="15.75">
      <c r="A284" s="546" t="s">
        <v>477</v>
      </c>
      <c r="B284" s="546"/>
      <c r="C284" s="396">
        <f>SUM(C266+C268+C271+C276+C283)</f>
        <v>1070477</v>
      </c>
      <c r="D284" s="396">
        <f>SUM(D266+D268+D271+D276+D283)</f>
        <v>0</v>
      </c>
      <c r="E284" s="396">
        <f>SUM(E266+E268+E271+E276+E283)</f>
        <v>0</v>
      </c>
      <c r="F284" s="396">
        <f>SUM(F266+F268+F271+F276+F283)</f>
        <v>1070477</v>
      </c>
    </row>
    <row r="285" spans="1:6" ht="15.75">
      <c r="A285" s="375"/>
      <c r="B285" s="375"/>
      <c r="C285" s="396"/>
      <c r="D285" s="410"/>
      <c r="E285" s="410"/>
      <c r="F285" s="410"/>
    </row>
    <row r="286" spans="1:6" ht="15.75">
      <c r="A286" s="544" t="s">
        <v>420</v>
      </c>
      <c r="B286" s="544"/>
      <c r="C286" s="543" t="s">
        <v>1331</v>
      </c>
      <c r="D286" s="543"/>
      <c r="E286" s="543"/>
      <c r="F286" s="543"/>
    </row>
    <row r="287" spans="1:6" ht="47.25">
      <c r="A287" s="421" t="s">
        <v>30</v>
      </c>
      <c r="B287" s="436" t="s">
        <v>421</v>
      </c>
      <c r="C287" s="423" t="s">
        <v>467</v>
      </c>
      <c r="D287" s="423" t="s">
        <v>1344</v>
      </c>
      <c r="E287" s="423" t="s">
        <v>1345</v>
      </c>
      <c r="F287" s="424" t="s">
        <v>1346</v>
      </c>
    </row>
    <row r="288" spans="1:6" ht="15.75">
      <c r="A288" s="547" t="s">
        <v>1232</v>
      </c>
      <c r="B288" s="547"/>
      <c r="C288" s="547"/>
      <c r="D288" s="547"/>
      <c r="E288" s="547"/>
      <c r="F288" s="547"/>
    </row>
    <row r="289" spans="1:6" s="365" customFormat="1" ht="47.25">
      <c r="A289" s="486">
        <v>100</v>
      </c>
      <c r="B289" s="487" t="s">
        <v>434</v>
      </c>
      <c r="C289" s="487">
        <f>SUM(C290)</f>
        <v>0</v>
      </c>
      <c r="D289" s="487">
        <f>SUM(D290)</f>
        <v>62800</v>
      </c>
      <c r="E289" s="487">
        <f>SUM(E290)</f>
        <v>0</v>
      </c>
      <c r="F289" s="487">
        <f>SUM(F290)</f>
        <v>62800</v>
      </c>
    </row>
    <row r="290" spans="1:6" ht="47.25">
      <c r="A290" s="427">
        <v>101</v>
      </c>
      <c r="B290" s="428" t="s">
        <v>1402</v>
      </c>
      <c r="C290" s="380">
        <v>0</v>
      </c>
      <c r="D290" s="395">
        <v>62800</v>
      </c>
      <c r="E290" s="395">
        <v>0</v>
      </c>
      <c r="F290" s="395">
        <f aca="true" t="shared" si="15" ref="F290:F297">SUM(C290:E290)</f>
        <v>62800</v>
      </c>
    </row>
    <row r="291" spans="1:6" s="365" customFormat="1" ht="31.5">
      <c r="A291" s="497">
        <v>200</v>
      </c>
      <c r="B291" s="498" t="s">
        <v>437</v>
      </c>
      <c r="C291" s="498">
        <f>SUM(C292:C293)</f>
        <v>0</v>
      </c>
      <c r="D291" s="498">
        <f>SUM(D292:D293)</f>
        <v>34500</v>
      </c>
      <c r="E291" s="498">
        <f>SUM(E292:E293)</f>
        <v>0</v>
      </c>
      <c r="F291" s="498">
        <f>SUM(F292:F293)</f>
        <v>34500</v>
      </c>
    </row>
    <row r="292" spans="1:6" ht="31.5">
      <c r="A292" s="427">
        <v>202</v>
      </c>
      <c r="B292" s="429" t="s">
        <v>1404</v>
      </c>
      <c r="C292" s="380">
        <v>0</v>
      </c>
      <c r="D292" s="395">
        <v>30000</v>
      </c>
      <c r="E292" s="395">
        <v>0</v>
      </c>
      <c r="F292" s="395">
        <f t="shared" si="15"/>
        <v>30000</v>
      </c>
    </row>
    <row r="293" spans="1:6" ht="47.25">
      <c r="A293" s="427">
        <v>205</v>
      </c>
      <c r="B293" s="429" t="s">
        <v>1405</v>
      </c>
      <c r="C293" s="380">
        <v>0</v>
      </c>
      <c r="D293" s="395">
        <v>4500</v>
      </c>
      <c r="E293" s="395">
        <v>0</v>
      </c>
      <c r="F293" s="395">
        <f t="shared" si="15"/>
        <v>4500</v>
      </c>
    </row>
    <row r="294" spans="1:6" s="365" customFormat="1" ht="31.5">
      <c r="A294" s="508">
        <v>500</v>
      </c>
      <c r="B294" s="509" t="s">
        <v>84</v>
      </c>
      <c r="C294" s="509">
        <f>SUM(C295:C297)</f>
        <v>0</v>
      </c>
      <c r="D294" s="509">
        <f>SUM(D295:D297)</f>
        <v>12400</v>
      </c>
      <c r="E294" s="509">
        <f>SUM(E295:E297)</f>
        <v>0</v>
      </c>
      <c r="F294" s="509">
        <f>SUM(F295:F297)</f>
        <v>12400</v>
      </c>
    </row>
    <row r="295" spans="1:6" ht="47.25">
      <c r="A295" s="427">
        <v>551</v>
      </c>
      <c r="B295" s="429" t="s">
        <v>1408</v>
      </c>
      <c r="C295" s="380">
        <v>0</v>
      </c>
      <c r="D295" s="395">
        <v>8200</v>
      </c>
      <c r="E295" s="395">
        <v>0</v>
      </c>
      <c r="F295" s="395">
        <f t="shared" si="15"/>
        <v>8200</v>
      </c>
    </row>
    <row r="296" spans="1:6" ht="31.5">
      <c r="A296" s="427">
        <v>560</v>
      </c>
      <c r="B296" s="431" t="s">
        <v>1409</v>
      </c>
      <c r="C296" s="380">
        <v>0</v>
      </c>
      <c r="D296" s="395">
        <v>3000</v>
      </c>
      <c r="E296" s="395">
        <v>0</v>
      </c>
      <c r="F296" s="395">
        <f t="shared" si="15"/>
        <v>3000</v>
      </c>
    </row>
    <row r="297" spans="1:6" ht="47.25">
      <c r="A297" s="427">
        <v>580</v>
      </c>
      <c r="B297" s="429" t="s">
        <v>1410</v>
      </c>
      <c r="C297" s="380">
        <v>0</v>
      </c>
      <c r="D297" s="395">
        <v>1200</v>
      </c>
      <c r="E297" s="395">
        <v>0</v>
      </c>
      <c r="F297" s="395">
        <f t="shared" si="15"/>
        <v>1200</v>
      </c>
    </row>
    <row r="298" spans="1:6" s="365" customFormat="1" ht="15.75">
      <c r="A298" s="520">
        <v>1000</v>
      </c>
      <c r="B298" s="521" t="s">
        <v>90</v>
      </c>
      <c r="C298" s="521">
        <f>SUM(C299:C306)</f>
        <v>0</v>
      </c>
      <c r="D298" s="521">
        <f>SUM(D299:D306)</f>
        <v>33500</v>
      </c>
      <c r="E298" s="521">
        <f>SUM(E299:E306)</f>
        <v>0</v>
      </c>
      <c r="F298" s="521">
        <f>SUM(F299:F306)</f>
        <v>33500</v>
      </c>
    </row>
    <row r="299" spans="1:6" ht="15.75">
      <c r="A299" s="427">
        <v>1011</v>
      </c>
      <c r="B299" s="429" t="s">
        <v>91</v>
      </c>
      <c r="C299" s="380">
        <v>0</v>
      </c>
      <c r="D299" s="395">
        <v>2000</v>
      </c>
      <c r="E299" s="395">
        <v>0</v>
      </c>
      <c r="F299" s="395">
        <f aca="true" t="shared" si="16" ref="F299:F306">SUM(C299:E299)</f>
        <v>2000</v>
      </c>
    </row>
    <row r="300" spans="1:6" ht="15.75">
      <c r="A300" s="427">
        <v>1013</v>
      </c>
      <c r="B300" s="429" t="s">
        <v>93</v>
      </c>
      <c r="C300" s="380">
        <v>0</v>
      </c>
      <c r="D300" s="395">
        <v>3000</v>
      </c>
      <c r="E300" s="395">
        <v>0</v>
      </c>
      <c r="F300" s="395">
        <f t="shared" si="16"/>
        <v>3000</v>
      </c>
    </row>
    <row r="301" spans="1:6" ht="15.75">
      <c r="A301" s="427">
        <v>1015</v>
      </c>
      <c r="B301" s="429" t="s">
        <v>95</v>
      </c>
      <c r="C301" s="380">
        <v>0</v>
      </c>
      <c r="D301" s="395">
        <v>10000</v>
      </c>
      <c r="E301" s="395">
        <v>0</v>
      </c>
      <c r="F301" s="395">
        <f t="shared" si="16"/>
        <v>10000</v>
      </c>
    </row>
    <row r="302" spans="1:6" ht="15.75">
      <c r="A302" s="427">
        <v>1016</v>
      </c>
      <c r="B302" s="429" t="s">
        <v>96</v>
      </c>
      <c r="C302" s="380">
        <v>0</v>
      </c>
      <c r="D302" s="395">
        <v>10000</v>
      </c>
      <c r="E302" s="395">
        <v>0</v>
      </c>
      <c r="F302" s="395">
        <f t="shared" si="16"/>
        <v>10000</v>
      </c>
    </row>
    <row r="303" spans="1:6" ht="15.75">
      <c r="A303" s="427">
        <v>1020</v>
      </c>
      <c r="B303" s="428" t="s">
        <v>1411</v>
      </c>
      <c r="C303" s="380">
        <v>0</v>
      </c>
      <c r="D303" s="395">
        <v>6000</v>
      </c>
      <c r="E303" s="395">
        <v>0</v>
      </c>
      <c r="F303" s="395">
        <f t="shared" si="16"/>
        <v>6000</v>
      </c>
    </row>
    <row r="304" spans="1:6" ht="15.75">
      <c r="A304" s="427">
        <v>1030</v>
      </c>
      <c r="B304" s="429" t="s">
        <v>98</v>
      </c>
      <c r="C304" s="380">
        <v>0</v>
      </c>
      <c r="D304" s="395">
        <v>0</v>
      </c>
      <c r="E304" s="395">
        <v>0</v>
      </c>
      <c r="F304" s="395">
        <f t="shared" si="16"/>
        <v>0</v>
      </c>
    </row>
    <row r="305" spans="1:6" ht="15.75">
      <c r="A305" s="427">
        <v>1051</v>
      </c>
      <c r="B305" s="429" t="s">
        <v>1412</v>
      </c>
      <c r="C305" s="380">
        <v>0</v>
      </c>
      <c r="D305" s="395">
        <v>2000</v>
      </c>
      <c r="E305" s="395">
        <v>0</v>
      </c>
      <c r="F305" s="395">
        <f t="shared" si="16"/>
        <v>2000</v>
      </c>
    </row>
    <row r="306" spans="1:6" ht="15.75">
      <c r="A306" s="427">
        <v>1062</v>
      </c>
      <c r="B306" s="428" t="s">
        <v>1414</v>
      </c>
      <c r="C306" s="380">
        <v>0</v>
      </c>
      <c r="D306" s="395">
        <v>500</v>
      </c>
      <c r="E306" s="395">
        <v>0</v>
      </c>
      <c r="F306" s="395">
        <f t="shared" si="16"/>
        <v>500</v>
      </c>
    </row>
    <row r="307" spans="1:6" s="365" customFormat="1" ht="47.25">
      <c r="A307" s="439">
        <v>5100</v>
      </c>
      <c r="B307" s="434" t="s">
        <v>1363</v>
      </c>
      <c r="C307" s="445">
        <v>0</v>
      </c>
      <c r="D307" s="401">
        <v>0</v>
      </c>
      <c r="E307" s="401"/>
      <c r="F307" s="426">
        <f>SUM(C307:E307)</f>
        <v>0</v>
      </c>
    </row>
    <row r="308" spans="1:6" s="365" customFormat="1" ht="31.5">
      <c r="A308" s="425">
        <v>5200</v>
      </c>
      <c r="B308" s="434" t="s">
        <v>138</v>
      </c>
      <c r="C308" s="446">
        <f>SUM(C309+C310)</f>
        <v>0</v>
      </c>
      <c r="D308" s="446">
        <f>SUM(D309+D310)</f>
        <v>0</v>
      </c>
      <c r="E308" s="446">
        <f>SUM(E309+E310)</f>
        <v>0</v>
      </c>
      <c r="F308" s="446">
        <f>SUM(F309+F310)</f>
        <v>0</v>
      </c>
    </row>
    <row r="309" spans="1:6" ht="47.25">
      <c r="A309" s="427">
        <v>5203</v>
      </c>
      <c r="B309" s="429" t="s">
        <v>1422</v>
      </c>
      <c r="C309" s="380">
        <v>0</v>
      </c>
      <c r="D309" s="395">
        <v>0</v>
      </c>
      <c r="E309" s="395">
        <v>0</v>
      </c>
      <c r="F309" s="395">
        <f>SUM(C309:E309)</f>
        <v>0</v>
      </c>
    </row>
    <row r="310" spans="1:6" ht="47.25">
      <c r="A310" s="427">
        <v>5203</v>
      </c>
      <c r="B310" s="429" t="s">
        <v>1423</v>
      </c>
      <c r="C310" s="380">
        <v>0</v>
      </c>
      <c r="D310" s="395">
        <v>0</v>
      </c>
      <c r="E310" s="395">
        <v>0</v>
      </c>
      <c r="F310" s="395">
        <f>SUM(C310:E310)</f>
        <v>0</v>
      </c>
    </row>
    <row r="311" spans="1:6" ht="15.75">
      <c r="A311" s="546" t="s">
        <v>477</v>
      </c>
      <c r="B311" s="546"/>
      <c r="C311" s="376">
        <f>SUM(C289+C291+C294+C298+C308+C307)</f>
        <v>0</v>
      </c>
      <c r="D311" s="376">
        <f>SUM(D289+D291+D294+D298+D308+D307)</f>
        <v>143200</v>
      </c>
      <c r="E311" s="376">
        <f>SUM(E289+E291+E294+E298+E308+E307)</f>
        <v>0</v>
      </c>
      <c r="F311" s="376">
        <f>SUM(F289+F291+F294+F298+F308+F307)</f>
        <v>143200</v>
      </c>
    </row>
    <row r="312" spans="1:6" ht="15.75">
      <c r="A312" s="375"/>
      <c r="B312" s="375"/>
      <c r="C312" s="447"/>
      <c r="D312" s="447"/>
      <c r="E312" s="447"/>
      <c r="F312" s="410"/>
    </row>
    <row r="313" spans="1:6" ht="15.75">
      <c r="A313" s="544" t="s">
        <v>420</v>
      </c>
      <c r="B313" s="544"/>
      <c r="C313" s="543" t="s">
        <v>1331</v>
      </c>
      <c r="D313" s="543"/>
      <c r="E313" s="543"/>
      <c r="F313" s="543"/>
    </row>
    <row r="314" spans="1:6" ht="47.25">
      <c r="A314" s="421" t="s">
        <v>30</v>
      </c>
      <c r="B314" s="436" t="s">
        <v>421</v>
      </c>
      <c r="C314" s="423" t="s">
        <v>467</v>
      </c>
      <c r="D314" s="423" t="s">
        <v>1344</v>
      </c>
      <c r="E314" s="423" t="s">
        <v>1345</v>
      </c>
      <c r="F314" s="424" t="s">
        <v>1346</v>
      </c>
    </row>
    <row r="315" spans="1:6" ht="15.75">
      <c r="A315" s="547" t="s">
        <v>1233</v>
      </c>
      <c r="B315" s="547"/>
      <c r="C315" s="547"/>
      <c r="D315" s="547"/>
      <c r="E315" s="547"/>
      <c r="F315" s="547"/>
    </row>
    <row r="316" spans="1:6" s="365" customFormat="1" ht="47.25">
      <c r="A316" s="486">
        <v>100</v>
      </c>
      <c r="B316" s="487" t="s">
        <v>434</v>
      </c>
      <c r="C316" s="488">
        <f>SUM(C317)</f>
        <v>230000</v>
      </c>
      <c r="D316" s="488">
        <f>SUM(D317)</f>
        <v>0</v>
      </c>
      <c r="E316" s="488">
        <f>SUM(E317)</f>
        <v>0</v>
      </c>
      <c r="F316" s="488">
        <f aca="true" t="shared" si="17" ref="F316:F327">SUM(C316:E316)</f>
        <v>230000</v>
      </c>
    </row>
    <row r="317" spans="1:6" ht="47.25">
      <c r="A317" s="427">
        <v>101</v>
      </c>
      <c r="B317" s="428" t="s">
        <v>1402</v>
      </c>
      <c r="C317" s="380">
        <v>230000</v>
      </c>
      <c r="D317" s="395">
        <v>0</v>
      </c>
      <c r="E317" s="395">
        <v>0</v>
      </c>
      <c r="F317" s="395">
        <f t="shared" si="17"/>
        <v>230000</v>
      </c>
    </row>
    <row r="318" spans="1:6" s="365" customFormat="1" ht="31.5">
      <c r="A318" s="497">
        <v>200</v>
      </c>
      <c r="B318" s="498" t="s">
        <v>437</v>
      </c>
      <c r="C318" s="498">
        <f>SUM(C319:C320)</f>
        <v>25000</v>
      </c>
      <c r="D318" s="498">
        <f>SUM(D319:D320)</f>
        <v>0</v>
      </c>
      <c r="E318" s="498">
        <f>SUM(E319:E320)</f>
        <v>0</v>
      </c>
      <c r="F318" s="499">
        <f t="shared" si="17"/>
        <v>25000</v>
      </c>
    </row>
    <row r="319" spans="1:6" ht="47.25">
      <c r="A319" s="427">
        <v>205</v>
      </c>
      <c r="B319" s="429" t="s">
        <v>1405</v>
      </c>
      <c r="C319" s="380">
        <v>20000</v>
      </c>
      <c r="D319" s="395">
        <v>0</v>
      </c>
      <c r="E319" s="395">
        <v>0</v>
      </c>
      <c r="F319" s="395">
        <f t="shared" si="17"/>
        <v>20000</v>
      </c>
    </row>
    <row r="320" spans="1:6" ht="31.5">
      <c r="A320" s="427">
        <v>209</v>
      </c>
      <c r="B320" s="431" t="s">
        <v>1407</v>
      </c>
      <c r="C320" s="380">
        <v>5000</v>
      </c>
      <c r="D320" s="395">
        <v>0</v>
      </c>
      <c r="E320" s="395">
        <v>0</v>
      </c>
      <c r="F320" s="395">
        <f t="shared" si="17"/>
        <v>5000</v>
      </c>
    </row>
    <row r="321" spans="1:6" s="365" customFormat="1" ht="31.5">
      <c r="A321" s="508">
        <v>500</v>
      </c>
      <c r="B321" s="509" t="s">
        <v>84</v>
      </c>
      <c r="C321" s="512">
        <f>SUM(C322:C325)</f>
        <v>81000</v>
      </c>
      <c r="D321" s="512">
        <f>SUM(D322:D325)</f>
        <v>0</v>
      </c>
      <c r="E321" s="512">
        <f>SUM(E322:E325)</f>
        <v>0</v>
      </c>
      <c r="F321" s="512">
        <f>SUM(F322:F325)</f>
        <v>81000</v>
      </c>
    </row>
    <row r="322" spans="1:6" ht="47.25">
      <c r="A322" s="427">
        <v>551</v>
      </c>
      <c r="B322" s="429" t="s">
        <v>1408</v>
      </c>
      <c r="C322" s="380">
        <v>40000</v>
      </c>
      <c r="D322" s="395">
        <v>0</v>
      </c>
      <c r="E322" s="395">
        <v>0</v>
      </c>
      <c r="F322" s="395">
        <f t="shared" si="17"/>
        <v>40000</v>
      </c>
    </row>
    <row r="323" spans="1:6" ht="47.25">
      <c r="A323" s="427">
        <v>552</v>
      </c>
      <c r="B323" s="429" t="s">
        <v>1421</v>
      </c>
      <c r="C323" s="380">
        <v>20000</v>
      </c>
      <c r="D323" s="395">
        <v>0</v>
      </c>
      <c r="E323" s="395">
        <v>0</v>
      </c>
      <c r="F323" s="395">
        <f t="shared" si="17"/>
        <v>20000</v>
      </c>
    </row>
    <row r="324" spans="1:6" ht="31.5">
      <c r="A324" s="427">
        <v>560</v>
      </c>
      <c r="B324" s="431" t="s">
        <v>1409</v>
      </c>
      <c r="C324" s="380">
        <v>15000</v>
      </c>
      <c r="D324" s="395">
        <v>0</v>
      </c>
      <c r="E324" s="395">
        <v>0</v>
      </c>
      <c r="F324" s="395">
        <f t="shared" si="17"/>
        <v>15000</v>
      </c>
    </row>
    <row r="325" spans="1:6" ht="47.25">
      <c r="A325" s="427">
        <v>580</v>
      </c>
      <c r="B325" s="429" t="s">
        <v>1410</v>
      </c>
      <c r="C325" s="380">
        <v>6000</v>
      </c>
      <c r="D325" s="395">
        <v>0</v>
      </c>
      <c r="E325" s="395">
        <v>0</v>
      </c>
      <c r="F325" s="395">
        <f t="shared" si="17"/>
        <v>6000</v>
      </c>
    </row>
    <row r="326" spans="1:6" s="365" customFormat="1" ht="15.75">
      <c r="A326" s="520">
        <v>1000</v>
      </c>
      <c r="B326" s="521" t="s">
        <v>90</v>
      </c>
      <c r="C326" s="521">
        <f>SUM(C327:C327)</f>
        <v>20862</v>
      </c>
      <c r="D326" s="521">
        <f>SUM(D327:D327)</f>
        <v>0</v>
      </c>
      <c r="E326" s="521">
        <f>SUM(E327:E327)</f>
        <v>0</v>
      </c>
      <c r="F326" s="521">
        <f>SUM(F327:F327)</f>
        <v>20862</v>
      </c>
    </row>
    <row r="327" spans="1:6" ht="47.25">
      <c r="A327" s="427">
        <v>1098</v>
      </c>
      <c r="B327" s="428" t="s">
        <v>1442</v>
      </c>
      <c r="C327" s="380">
        <v>20862</v>
      </c>
      <c r="D327" s="395">
        <v>0</v>
      </c>
      <c r="E327" s="395">
        <v>0</v>
      </c>
      <c r="F327" s="395">
        <f t="shared" si="17"/>
        <v>20862</v>
      </c>
    </row>
    <row r="328" spans="1:6" ht="15.75">
      <c r="A328" s="546" t="s">
        <v>477</v>
      </c>
      <c r="B328" s="546"/>
      <c r="C328" s="376">
        <f>SUM(C316+C318+C321+C326)</f>
        <v>356862</v>
      </c>
      <c r="D328" s="376">
        <f>SUM(D316+D318+D321+D326)</f>
        <v>0</v>
      </c>
      <c r="E328" s="376">
        <f>SUM(E316+E318+E321+E326)</f>
        <v>0</v>
      </c>
      <c r="F328" s="376">
        <f>SUM(F316+F318+F321+F326)</f>
        <v>356862</v>
      </c>
    </row>
    <row r="329" spans="1:6" ht="15.75">
      <c r="A329" s="375"/>
      <c r="B329" s="375"/>
      <c r="C329" s="376"/>
      <c r="D329" s="447"/>
      <c r="E329" s="447"/>
      <c r="F329" s="395"/>
    </row>
    <row r="330" spans="1:6" ht="15.75">
      <c r="A330" s="544" t="s">
        <v>420</v>
      </c>
      <c r="B330" s="544"/>
      <c r="C330" s="543" t="s">
        <v>1331</v>
      </c>
      <c r="D330" s="543"/>
      <c r="E330" s="543"/>
      <c r="F330" s="543"/>
    </row>
    <row r="331" spans="1:6" ht="47.25">
      <c r="A331" s="421" t="s">
        <v>30</v>
      </c>
      <c r="B331" s="436" t="s">
        <v>421</v>
      </c>
      <c r="C331" s="423" t="s">
        <v>467</v>
      </c>
      <c r="D331" s="423" t="s">
        <v>1344</v>
      </c>
      <c r="E331" s="423" t="s">
        <v>1345</v>
      </c>
      <c r="F331" s="424" t="s">
        <v>1346</v>
      </c>
    </row>
    <row r="332" spans="1:6" ht="15.75">
      <c r="A332" s="547" t="s">
        <v>238</v>
      </c>
      <c r="B332" s="547"/>
      <c r="C332" s="547"/>
      <c r="D332" s="547"/>
      <c r="E332" s="547"/>
      <c r="F332" s="547"/>
    </row>
    <row r="333" spans="1:6" ht="47.25">
      <c r="A333" s="486">
        <v>100</v>
      </c>
      <c r="B333" s="487" t="s">
        <v>434</v>
      </c>
      <c r="C333" s="490">
        <f>SUM(C334)</f>
        <v>0</v>
      </c>
      <c r="D333" s="490">
        <f>SUM(D334)</f>
        <v>25600</v>
      </c>
      <c r="E333" s="490">
        <f>SUM(E334)</f>
        <v>0</v>
      </c>
      <c r="F333" s="490">
        <f>SUM(F334)</f>
        <v>25600</v>
      </c>
    </row>
    <row r="334" spans="1:6" ht="47.25">
      <c r="A334" s="427">
        <v>101</v>
      </c>
      <c r="B334" s="428" t="s">
        <v>1402</v>
      </c>
      <c r="C334" s="380">
        <v>0</v>
      </c>
      <c r="D334" s="395">
        <v>25600</v>
      </c>
      <c r="E334" s="395">
        <v>0</v>
      </c>
      <c r="F334" s="395">
        <f>SUM(D334:E334)</f>
        <v>25600</v>
      </c>
    </row>
    <row r="335" spans="1:6" ht="31.5">
      <c r="A335" s="497">
        <v>200</v>
      </c>
      <c r="B335" s="498" t="s">
        <v>437</v>
      </c>
      <c r="C335" s="498">
        <f>SUM(C336)</f>
        <v>0</v>
      </c>
      <c r="D335" s="498">
        <f>SUM(D336)</f>
        <v>1000</v>
      </c>
      <c r="E335" s="498">
        <f>SUM(E336)</f>
        <v>0</v>
      </c>
      <c r="F335" s="498">
        <f>SUM(F336)</f>
        <v>1000</v>
      </c>
    </row>
    <row r="336" spans="1:6" ht="47.25">
      <c r="A336" s="427">
        <v>205</v>
      </c>
      <c r="B336" s="429" t="s">
        <v>1405</v>
      </c>
      <c r="C336" s="380">
        <v>0</v>
      </c>
      <c r="D336" s="395">
        <v>1000</v>
      </c>
      <c r="E336" s="395">
        <v>0</v>
      </c>
      <c r="F336" s="395">
        <f>SUM(D336:E336)</f>
        <v>1000</v>
      </c>
    </row>
    <row r="337" spans="1:6" ht="31.5">
      <c r="A337" s="508">
        <v>500</v>
      </c>
      <c r="B337" s="509" t="s">
        <v>84</v>
      </c>
      <c r="C337" s="509">
        <f>SUM(C338:C340)</f>
        <v>0</v>
      </c>
      <c r="D337" s="509">
        <f>SUM(D338:D340)</f>
        <v>5200</v>
      </c>
      <c r="E337" s="509">
        <f>SUM(E338:E340)</f>
        <v>0</v>
      </c>
      <c r="F337" s="509">
        <f>SUM(F338:F340)</f>
        <v>5200</v>
      </c>
    </row>
    <row r="338" spans="1:6" ht="47.25">
      <c r="A338" s="427">
        <v>551</v>
      </c>
      <c r="B338" s="429" t="s">
        <v>1408</v>
      </c>
      <c r="C338" s="380">
        <v>0</v>
      </c>
      <c r="D338" s="395">
        <v>3300</v>
      </c>
      <c r="E338" s="395">
        <v>0</v>
      </c>
      <c r="F338" s="395">
        <f>SUM(D338:E338)</f>
        <v>3300</v>
      </c>
    </row>
    <row r="339" spans="1:6" ht="31.5">
      <c r="A339" s="427">
        <v>560</v>
      </c>
      <c r="B339" s="431" t="s">
        <v>1409</v>
      </c>
      <c r="C339" s="380">
        <v>0</v>
      </c>
      <c r="D339" s="395">
        <v>1200</v>
      </c>
      <c r="E339" s="395">
        <v>0</v>
      </c>
      <c r="F339" s="395">
        <f>SUM(D339:E339)</f>
        <v>1200</v>
      </c>
    </row>
    <row r="340" spans="1:6" ht="47.25">
      <c r="A340" s="427">
        <v>580</v>
      </c>
      <c r="B340" s="429" t="s">
        <v>1410</v>
      </c>
      <c r="C340" s="380">
        <v>0</v>
      </c>
      <c r="D340" s="395">
        <v>700</v>
      </c>
      <c r="E340" s="395">
        <v>0</v>
      </c>
      <c r="F340" s="395">
        <f>SUM(D340:E340)</f>
        <v>700</v>
      </c>
    </row>
    <row r="341" spans="1:6" ht="15.75">
      <c r="A341" s="520">
        <v>1000</v>
      </c>
      <c r="B341" s="521" t="s">
        <v>90</v>
      </c>
      <c r="C341" s="521">
        <f>SUM(C342:C344)</f>
        <v>0</v>
      </c>
      <c r="D341" s="521">
        <f>SUM(D342:D344)</f>
        <v>9700</v>
      </c>
      <c r="E341" s="521">
        <f>SUM(E342:E344)</f>
        <v>0</v>
      </c>
      <c r="F341" s="521">
        <f>SUM(F342:F344)</f>
        <v>9700</v>
      </c>
    </row>
    <row r="342" spans="1:6" ht="15.75">
      <c r="A342" s="427">
        <v>1015</v>
      </c>
      <c r="B342" s="429" t="s">
        <v>95</v>
      </c>
      <c r="C342" s="380">
        <v>0</v>
      </c>
      <c r="D342" s="395">
        <v>500</v>
      </c>
      <c r="E342" s="395">
        <v>0</v>
      </c>
      <c r="F342" s="395">
        <f>SUM(D342:E342)</f>
        <v>500</v>
      </c>
    </row>
    <row r="343" spans="1:6" ht="15.75">
      <c r="A343" s="427">
        <v>1016</v>
      </c>
      <c r="B343" s="429" t="s">
        <v>96</v>
      </c>
      <c r="C343" s="380">
        <v>0</v>
      </c>
      <c r="D343" s="395">
        <v>9000</v>
      </c>
      <c r="E343" s="395">
        <v>0</v>
      </c>
      <c r="F343" s="395">
        <f>SUM(D343:E343)</f>
        <v>9000</v>
      </c>
    </row>
    <row r="344" spans="1:6" ht="15.75">
      <c r="A344" s="427">
        <v>1020</v>
      </c>
      <c r="B344" s="428" t="s">
        <v>1411</v>
      </c>
      <c r="C344" s="380">
        <v>0</v>
      </c>
      <c r="D344" s="395">
        <v>200</v>
      </c>
      <c r="E344" s="395">
        <v>0</v>
      </c>
      <c r="F344" s="395">
        <f>SUM(D344:E344)</f>
        <v>200</v>
      </c>
    </row>
    <row r="345" spans="1:6" ht="15.75">
      <c r="A345" s="546" t="s">
        <v>477</v>
      </c>
      <c r="B345" s="546"/>
      <c r="C345" s="376">
        <f>SUM(C333+C335+C337+C341)</f>
        <v>0</v>
      </c>
      <c r="D345" s="376">
        <f>SUM(D333+D335+D337+D341)</f>
        <v>41500</v>
      </c>
      <c r="E345" s="376">
        <f>SUM(E333+E335+E337+E341)</f>
        <v>0</v>
      </c>
      <c r="F345" s="376">
        <f>SUM(F333+F335+F337+F341)</f>
        <v>41500</v>
      </c>
    </row>
    <row r="346" spans="1:6" ht="15.75">
      <c r="A346" s="375"/>
      <c r="B346" s="375"/>
      <c r="C346" s="376"/>
      <c r="D346" s="376"/>
      <c r="E346" s="376"/>
      <c r="F346" s="376"/>
    </row>
    <row r="347" spans="1:6" ht="15.75">
      <c r="A347" s="544" t="s">
        <v>420</v>
      </c>
      <c r="B347" s="544"/>
      <c r="C347" s="543" t="s">
        <v>1331</v>
      </c>
      <c r="D347" s="543"/>
      <c r="E347" s="543"/>
      <c r="F347" s="543"/>
    </row>
    <row r="348" spans="1:6" ht="47.25">
      <c r="A348" s="421" t="s">
        <v>30</v>
      </c>
      <c r="B348" s="436" t="s">
        <v>421</v>
      </c>
      <c r="C348" s="423" t="s">
        <v>467</v>
      </c>
      <c r="D348" s="423" t="s">
        <v>1344</v>
      </c>
      <c r="E348" s="423" t="s">
        <v>1345</v>
      </c>
      <c r="F348" s="424" t="s">
        <v>1346</v>
      </c>
    </row>
    <row r="349" spans="1:6" ht="15.75">
      <c r="A349" s="547" t="s">
        <v>1</v>
      </c>
      <c r="B349" s="547"/>
      <c r="C349" s="547"/>
      <c r="D349" s="547"/>
      <c r="E349" s="547"/>
      <c r="F349" s="547"/>
    </row>
    <row r="350" spans="1:6" ht="47.25">
      <c r="A350" s="486">
        <v>100</v>
      </c>
      <c r="B350" s="487" t="s">
        <v>434</v>
      </c>
      <c r="C350" s="488">
        <f>SUM(C351:C351)</f>
        <v>44370</v>
      </c>
      <c r="D350" s="488">
        <f>SUM(D351:D351)</f>
        <v>0</v>
      </c>
      <c r="E350" s="488">
        <f>SUM(E351:E351)</f>
        <v>0</v>
      </c>
      <c r="F350" s="488">
        <f>SUM(F351:F351)</f>
        <v>44370</v>
      </c>
    </row>
    <row r="351" spans="1:6" ht="47.25">
      <c r="A351" s="427">
        <v>101</v>
      </c>
      <c r="B351" s="428" t="s">
        <v>1402</v>
      </c>
      <c r="C351" s="410">
        <v>44370</v>
      </c>
      <c r="D351" s="410">
        <v>0</v>
      </c>
      <c r="E351" s="410">
        <v>0</v>
      </c>
      <c r="F351" s="410">
        <f>SUM(C351:E351)</f>
        <v>44370</v>
      </c>
    </row>
    <row r="352" spans="1:6" ht="15.75">
      <c r="A352" s="520">
        <v>1000</v>
      </c>
      <c r="B352" s="521" t="s">
        <v>90</v>
      </c>
      <c r="C352" s="522">
        <f>C353</f>
        <v>0</v>
      </c>
      <c r="D352" s="522">
        <f>D353</f>
        <v>0</v>
      </c>
      <c r="E352" s="522">
        <f>E353</f>
        <v>0</v>
      </c>
      <c r="F352" s="522">
        <f>F353</f>
        <v>0</v>
      </c>
    </row>
    <row r="353" spans="1:6" ht="47.25">
      <c r="A353" s="427">
        <v>1098</v>
      </c>
      <c r="B353" s="428" t="s">
        <v>1442</v>
      </c>
      <c r="C353" s="410"/>
      <c r="D353" s="410">
        <v>0</v>
      </c>
      <c r="E353" s="410">
        <v>0</v>
      </c>
      <c r="F353" s="410">
        <f>SUM(C353:E353)</f>
        <v>0</v>
      </c>
    </row>
    <row r="354" spans="1:6" ht="31.5">
      <c r="A354" s="536">
        <v>1900</v>
      </c>
      <c r="B354" s="537" t="s">
        <v>145</v>
      </c>
      <c r="C354" s="538">
        <f>SUM(C355)</f>
        <v>0</v>
      </c>
      <c r="D354" s="538">
        <f>SUM(D355)</f>
        <v>0</v>
      </c>
      <c r="E354" s="538">
        <f>SUM(E355)</f>
        <v>0</v>
      </c>
      <c r="F354" s="538">
        <f>SUM(C354:D354)</f>
        <v>0</v>
      </c>
    </row>
    <row r="355" spans="1:6" ht="15.75">
      <c r="A355" s="427">
        <v>1981</v>
      </c>
      <c r="B355" s="428" t="s">
        <v>1350</v>
      </c>
      <c r="C355" s="410">
        <v>0</v>
      </c>
      <c r="D355" s="410">
        <v>0</v>
      </c>
      <c r="E355" s="410">
        <v>0</v>
      </c>
      <c r="F355" s="410">
        <f>SUM(C355:E355)</f>
        <v>0</v>
      </c>
    </row>
    <row r="356" spans="1:6" ht="15.75">
      <c r="A356" s="546" t="s">
        <v>477</v>
      </c>
      <c r="B356" s="546"/>
      <c r="C356" s="396">
        <f>SUM(C350+C354+C352)</f>
        <v>44370</v>
      </c>
      <c r="D356" s="396">
        <f>SUM(D350+D354)</f>
        <v>0</v>
      </c>
      <c r="E356" s="396">
        <f>SUM(E350+E354)</f>
        <v>0</v>
      </c>
      <c r="F356" s="396">
        <f>SUM(C356:D356)</f>
        <v>44370</v>
      </c>
    </row>
    <row r="357" spans="1:6" ht="15.75">
      <c r="A357" s="375"/>
      <c r="B357" s="375"/>
      <c r="C357" s="396"/>
      <c r="D357" s="410"/>
      <c r="E357" s="410"/>
      <c r="F357" s="410"/>
    </row>
    <row r="358" spans="1:6" ht="15.75">
      <c r="A358" s="552" t="s">
        <v>1354</v>
      </c>
      <c r="B358" s="552"/>
      <c r="C358" s="469">
        <f>SUM(C226+C261+C284+C311+C328+C345+C356)</f>
        <v>9109519</v>
      </c>
      <c r="D358" s="469">
        <f>SUM(D226+D261+D284+D311+D328+D345+D356)</f>
        <v>184700</v>
      </c>
      <c r="E358" s="469">
        <f>SUM(E226+E261+E284+E311+E328+E345+E356)</f>
        <v>97310</v>
      </c>
      <c r="F358" s="469">
        <f>SUM(F226+F261+F284+F311+F328+F345+F356)</f>
        <v>9391529</v>
      </c>
    </row>
    <row r="359" spans="1:6" ht="15.75">
      <c r="A359" s="544" t="s">
        <v>420</v>
      </c>
      <c r="B359" s="544"/>
      <c r="C359" s="543" t="s">
        <v>1331</v>
      </c>
      <c r="D359" s="543"/>
      <c r="E359" s="543"/>
      <c r="F359" s="543"/>
    </row>
    <row r="360" spans="1:6" ht="47.25">
      <c r="A360" s="421" t="s">
        <v>30</v>
      </c>
      <c r="B360" s="436" t="s">
        <v>421</v>
      </c>
      <c r="C360" s="423" t="s">
        <v>467</v>
      </c>
      <c r="D360" s="423" t="s">
        <v>1344</v>
      </c>
      <c r="E360" s="423" t="s">
        <v>1345</v>
      </c>
      <c r="F360" s="424" t="s">
        <v>1346</v>
      </c>
    </row>
    <row r="361" spans="1:6" ht="15.75">
      <c r="A361" s="547" t="s">
        <v>3</v>
      </c>
      <c r="B361" s="547"/>
      <c r="C361" s="547"/>
      <c r="D361" s="547"/>
      <c r="E361" s="547"/>
      <c r="F361" s="547"/>
    </row>
    <row r="362" spans="1:6" ht="31.5">
      <c r="A362" s="425">
        <v>5200</v>
      </c>
      <c r="B362" s="434" t="s">
        <v>138</v>
      </c>
      <c r="C362" s="434">
        <f>SUM(C363)</f>
        <v>0</v>
      </c>
      <c r="D362" s="434">
        <f>SUM(D363)</f>
        <v>0</v>
      </c>
      <c r="E362" s="434">
        <f>SUM(E363)</f>
        <v>0</v>
      </c>
      <c r="F362" s="434">
        <f>SUM(F363)</f>
        <v>0</v>
      </c>
    </row>
    <row r="363" spans="1:6" ht="47.25">
      <c r="A363" s="427">
        <v>5203</v>
      </c>
      <c r="B363" s="429" t="s">
        <v>1423</v>
      </c>
      <c r="C363" s="380">
        <v>0</v>
      </c>
      <c r="D363" s="396">
        <v>0</v>
      </c>
      <c r="E363" s="395">
        <v>0</v>
      </c>
      <c r="F363" s="395">
        <f>SUM(C363:E363)</f>
        <v>0</v>
      </c>
    </row>
    <row r="364" spans="1:6" ht="15.75">
      <c r="A364" s="546" t="s">
        <v>477</v>
      </c>
      <c r="B364" s="546"/>
      <c r="C364" s="376">
        <f>SUM(C362)</f>
        <v>0</v>
      </c>
      <c r="D364" s="376">
        <f>SUM(D362)</f>
        <v>0</v>
      </c>
      <c r="E364" s="376">
        <f>SUM(E362)</f>
        <v>0</v>
      </c>
      <c r="F364" s="376">
        <f>SUM(F362)</f>
        <v>0</v>
      </c>
    </row>
    <row r="365" spans="1:6" ht="15.75">
      <c r="A365" s="375"/>
      <c r="B365" s="375"/>
      <c r="C365" s="376"/>
      <c r="D365" s="376"/>
      <c r="E365" s="376"/>
      <c r="F365" s="376"/>
    </row>
    <row r="366" spans="1:6" ht="15.75">
      <c r="A366" s="544" t="s">
        <v>420</v>
      </c>
      <c r="B366" s="544"/>
      <c r="C366" s="543" t="s">
        <v>1331</v>
      </c>
      <c r="D366" s="543"/>
      <c r="E366" s="543"/>
      <c r="F366" s="543"/>
    </row>
    <row r="367" spans="1:6" ht="47.25">
      <c r="A367" s="421" t="s">
        <v>30</v>
      </c>
      <c r="B367" s="436" t="s">
        <v>421</v>
      </c>
      <c r="C367" s="423" t="s">
        <v>467</v>
      </c>
      <c r="D367" s="423" t="s">
        <v>1344</v>
      </c>
      <c r="E367" s="423" t="s">
        <v>1345</v>
      </c>
      <c r="F367" s="424" t="s">
        <v>1346</v>
      </c>
    </row>
    <row r="368" spans="1:6" ht="15.75">
      <c r="A368" s="547" t="s">
        <v>1237</v>
      </c>
      <c r="B368" s="547"/>
      <c r="C368" s="547"/>
      <c r="D368" s="547"/>
      <c r="E368" s="547"/>
      <c r="F368" s="547"/>
    </row>
    <row r="369" spans="1:6" ht="47.25">
      <c r="A369" s="486">
        <v>100</v>
      </c>
      <c r="B369" s="487" t="s">
        <v>434</v>
      </c>
      <c r="C369" s="490">
        <f>SUM(C370)</f>
        <v>52000</v>
      </c>
      <c r="D369" s="490">
        <f>SUM(D370)</f>
        <v>0</v>
      </c>
      <c r="E369" s="490">
        <f>SUM(E370)</f>
        <v>18600</v>
      </c>
      <c r="F369" s="490">
        <f>SUM(F370)</f>
        <v>70600</v>
      </c>
    </row>
    <row r="370" spans="1:6" ht="47.25">
      <c r="A370" s="427">
        <v>101</v>
      </c>
      <c r="B370" s="428" t="s">
        <v>1402</v>
      </c>
      <c r="C370" s="380">
        <v>52000</v>
      </c>
      <c r="D370" s="395">
        <v>0</v>
      </c>
      <c r="E370" s="395">
        <v>18600</v>
      </c>
      <c r="F370" s="395">
        <f aca="true" t="shared" si="18" ref="F370:F380">SUM(C370:E370)</f>
        <v>70600</v>
      </c>
    </row>
    <row r="371" spans="1:6" ht="31.5">
      <c r="A371" s="497">
        <v>200</v>
      </c>
      <c r="B371" s="498" t="s">
        <v>437</v>
      </c>
      <c r="C371" s="498">
        <f>SUM(C372:C373)</f>
        <v>1600</v>
      </c>
      <c r="D371" s="498">
        <f>SUM(D372:D373)</f>
        <v>0</v>
      </c>
      <c r="E371" s="498">
        <f>SUM(E372:E373)</f>
        <v>0</v>
      </c>
      <c r="F371" s="498">
        <f>SUM(F372:F373)</f>
        <v>1600</v>
      </c>
    </row>
    <row r="372" spans="1:6" ht="47.25">
      <c r="A372" s="427">
        <v>205</v>
      </c>
      <c r="B372" s="429" t="s">
        <v>1405</v>
      </c>
      <c r="C372" s="380">
        <v>1600</v>
      </c>
      <c r="D372" s="395">
        <v>0</v>
      </c>
      <c r="E372" s="395">
        <v>0</v>
      </c>
      <c r="F372" s="395">
        <f t="shared" si="18"/>
        <v>1600</v>
      </c>
    </row>
    <row r="373" spans="1:6" ht="31.5">
      <c r="A373" s="427">
        <v>208</v>
      </c>
      <c r="B373" s="430" t="s">
        <v>1406</v>
      </c>
      <c r="C373" s="380">
        <v>0</v>
      </c>
      <c r="D373" s="395">
        <v>0</v>
      </c>
      <c r="E373" s="395">
        <v>0</v>
      </c>
      <c r="F373" s="395">
        <f t="shared" si="18"/>
        <v>0</v>
      </c>
    </row>
    <row r="374" spans="1:6" ht="31.5">
      <c r="A374" s="508">
        <v>500</v>
      </c>
      <c r="B374" s="509" t="s">
        <v>84</v>
      </c>
      <c r="C374" s="509">
        <f>SUM(C375:C377)</f>
        <v>9600</v>
      </c>
      <c r="D374" s="509">
        <f>SUM(D375:D377)</f>
        <v>0</v>
      </c>
      <c r="E374" s="509">
        <f>SUM(E375:E377)</f>
        <v>400</v>
      </c>
      <c r="F374" s="509">
        <f>SUM(F375:F377)</f>
        <v>10000</v>
      </c>
    </row>
    <row r="375" spans="1:6" ht="47.25">
      <c r="A375" s="427">
        <v>551</v>
      </c>
      <c r="B375" s="429" t="s">
        <v>1408</v>
      </c>
      <c r="C375" s="380">
        <v>6600</v>
      </c>
      <c r="D375" s="395">
        <v>0</v>
      </c>
      <c r="E375" s="395">
        <v>200</v>
      </c>
      <c r="F375" s="395">
        <f t="shared" si="18"/>
        <v>6800</v>
      </c>
    </row>
    <row r="376" spans="1:6" ht="31.5">
      <c r="A376" s="427">
        <v>560</v>
      </c>
      <c r="B376" s="431" t="s">
        <v>1409</v>
      </c>
      <c r="C376" s="380">
        <v>3000</v>
      </c>
      <c r="D376" s="395">
        <v>0</v>
      </c>
      <c r="E376" s="395">
        <v>100</v>
      </c>
      <c r="F376" s="395">
        <f t="shared" si="18"/>
        <v>3100</v>
      </c>
    </row>
    <row r="377" spans="1:6" ht="47.25">
      <c r="A377" s="427">
        <v>580</v>
      </c>
      <c r="B377" s="429" t="s">
        <v>1410</v>
      </c>
      <c r="C377" s="380">
        <v>0</v>
      </c>
      <c r="D377" s="395">
        <v>0</v>
      </c>
      <c r="E377" s="395">
        <v>100</v>
      </c>
      <c r="F377" s="395">
        <f t="shared" si="18"/>
        <v>100</v>
      </c>
    </row>
    <row r="378" spans="1:6" ht="15.75">
      <c r="A378" s="520">
        <v>1000</v>
      </c>
      <c r="B378" s="521" t="s">
        <v>90</v>
      </c>
      <c r="C378" s="521">
        <f>SUM(C379:C381)</f>
        <v>12977</v>
      </c>
      <c r="D378" s="521">
        <f>SUM(D379:D381)</f>
        <v>0</v>
      </c>
      <c r="E378" s="521">
        <f>SUM(E379:E381)</f>
        <v>0</v>
      </c>
      <c r="F378" s="521">
        <f>SUM(F379:F381)</f>
        <v>12977</v>
      </c>
    </row>
    <row r="379" spans="1:6" ht="15.75">
      <c r="A379" s="427">
        <v>1011</v>
      </c>
      <c r="B379" s="429" t="s">
        <v>91</v>
      </c>
      <c r="C379" s="380">
        <v>0</v>
      </c>
      <c r="D379" s="395">
        <v>0</v>
      </c>
      <c r="E379" s="395">
        <v>0</v>
      </c>
      <c r="F379" s="395">
        <f t="shared" si="18"/>
        <v>0</v>
      </c>
    </row>
    <row r="380" spans="1:6" ht="15.75">
      <c r="A380" s="427">
        <v>1016</v>
      </c>
      <c r="B380" s="429" t="s">
        <v>96</v>
      </c>
      <c r="C380" s="380">
        <v>12977</v>
      </c>
      <c r="D380" s="395">
        <v>0</v>
      </c>
      <c r="E380" s="395">
        <v>0</v>
      </c>
      <c r="F380" s="395">
        <f t="shared" si="18"/>
        <v>12977</v>
      </c>
    </row>
    <row r="381" spans="1:6" ht="47.25">
      <c r="A381" s="427">
        <v>1098</v>
      </c>
      <c r="B381" s="428" t="s">
        <v>1442</v>
      </c>
      <c r="C381" s="380"/>
      <c r="D381" s="395">
        <v>0</v>
      </c>
      <c r="E381" s="395">
        <v>0</v>
      </c>
      <c r="F381" s="395">
        <f>SUM(C381:E381)</f>
        <v>0</v>
      </c>
    </row>
    <row r="382" spans="1:6" ht="15.75">
      <c r="A382" s="546" t="s">
        <v>477</v>
      </c>
      <c r="B382" s="546"/>
      <c r="C382" s="376">
        <f>SUM(C369+C371+C374+C378)</f>
        <v>76177</v>
      </c>
      <c r="D382" s="376">
        <f>SUM(D369+D371+D374+D378)</f>
        <v>0</v>
      </c>
      <c r="E382" s="376">
        <f>SUM(E369+E371+E374+E378)</f>
        <v>19000</v>
      </c>
      <c r="F382" s="376">
        <f>SUM(F369+F371+F374+F378)</f>
        <v>95177</v>
      </c>
    </row>
    <row r="383" spans="1:6" ht="15.75">
      <c r="A383" s="375"/>
      <c r="B383" s="375"/>
      <c r="C383" s="376"/>
      <c r="D383" s="376"/>
      <c r="E383" s="376"/>
      <c r="F383" s="376"/>
    </row>
    <row r="384" spans="1:6" ht="15.75">
      <c r="A384" s="544" t="s">
        <v>420</v>
      </c>
      <c r="B384" s="544"/>
      <c r="C384" s="543" t="s">
        <v>1331</v>
      </c>
      <c r="D384" s="543"/>
      <c r="E384" s="543"/>
      <c r="F384" s="543"/>
    </row>
    <row r="385" spans="1:6" ht="47.25">
      <c r="A385" s="421" t="s">
        <v>30</v>
      </c>
      <c r="B385" s="436" t="s">
        <v>421</v>
      </c>
      <c r="C385" s="423" t="s">
        <v>467</v>
      </c>
      <c r="D385" s="423" t="s">
        <v>1344</v>
      </c>
      <c r="E385" s="423" t="s">
        <v>1345</v>
      </c>
      <c r="F385" s="424" t="s">
        <v>1346</v>
      </c>
    </row>
    <row r="386" spans="1:6" ht="15.75">
      <c r="A386" s="547" t="s">
        <v>9</v>
      </c>
      <c r="B386" s="547"/>
      <c r="C386" s="547"/>
      <c r="D386" s="547"/>
      <c r="E386" s="547"/>
      <c r="F386" s="547"/>
    </row>
    <row r="387" spans="1:6" ht="47.25">
      <c r="A387" s="486">
        <v>100</v>
      </c>
      <c r="B387" s="487" t="s">
        <v>434</v>
      </c>
      <c r="C387" s="488">
        <f>SUM(C388)</f>
        <v>139100</v>
      </c>
      <c r="D387" s="488">
        <f>SUM(D388)</f>
        <v>0</v>
      </c>
      <c r="E387" s="488">
        <f>SUM(E388)</f>
        <v>0</v>
      </c>
      <c r="F387" s="488">
        <f>SUM(F388)</f>
        <v>139100</v>
      </c>
    </row>
    <row r="388" spans="1:6" ht="47.25">
      <c r="A388" s="427">
        <v>101</v>
      </c>
      <c r="B388" s="428" t="s">
        <v>1402</v>
      </c>
      <c r="C388" s="380">
        <v>139100</v>
      </c>
      <c r="D388" s="395">
        <v>0</v>
      </c>
      <c r="E388" s="395">
        <v>0</v>
      </c>
      <c r="F388" s="395">
        <f aca="true" t="shared" si="19" ref="F388:F398">SUM(C388:E388)</f>
        <v>139100</v>
      </c>
    </row>
    <row r="389" spans="1:6" ht="31.5">
      <c r="A389" s="497">
        <v>200</v>
      </c>
      <c r="B389" s="498" t="s">
        <v>437</v>
      </c>
      <c r="C389" s="499">
        <f>SUM(C390:C391)</f>
        <v>11990</v>
      </c>
      <c r="D389" s="499">
        <f>SUM(D390:D391)</f>
        <v>0</v>
      </c>
      <c r="E389" s="499">
        <f>SUM(E390:E391)</f>
        <v>0</v>
      </c>
      <c r="F389" s="499">
        <f>SUM(F390:F391)</f>
        <v>11990</v>
      </c>
    </row>
    <row r="390" spans="1:6" ht="47.25">
      <c r="A390" s="427">
        <v>205</v>
      </c>
      <c r="B390" s="429" t="s">
        <v>1405</v>
      </c>
      <c r="C390" s="380">
        <v>11460</v>
      </c>
      <c r="D390" s="395">
        <v>0</v>
      </c>
      <c r="E390" s="395">
        <v>0</v>
      </c>
      <c r="F390" s="395">
        <f t="shared" si="19"/>
        <v>11460</v>
      </c>
    </row>
    <row r="391" spans="1:6" ht="31.5">
      <c r="A391" s="427">
        <v>209</v>
      </c>
      <c r="B391" s="431" t="s">
        <v>1407</v>
      </c>
      <c r="C391" s="380">
        <v>530</v>
      </c>
      <c r="D391" s="395">
        <v>0</v>
      </c>
      <c r="E391" s="395">
        <v>0</v>
      </c>
      <c r="F391" s="395">
        <f t="shared" si="19"/>
        <v>530</v>
      </c>
    </row>
    <row r="392" spans="1:6" ht="31.5">
      <c r="A392" s="508">
        <v>500</v>
      </c>
      <c r="B392" s="509" t="s">
        <v>84</v>
      </c>
      <c r="C392" s="510">
        <f>SUM(C393:C395)</f>
        <v>31800</v>
      </c>
      <c r="D392" s="510">
        <f>SUM(D393:D395)</f>
        <v>0</v>
      </c>
      <c r="E392" s="510">
        <f>SUM(E393:E395)</f>
        <v>0</v>
      </c>
      <c r="F392" s="510">
        <f>SUM(F393:F395)</f>
        <v>31800</v>
      </c>
    </row>
    <row r="393" spans="1:6" ht="47.25">
      <c r="A393" s="427">
        <v>551</v>
      </c>
      <c r="B393" s="429" t="s">
        <v>1408</v>
      </c>
      <c r="C393" s="380">
        <v>20100</v>
      </c>
      <c r="D393" s="395">
        <v>0</v>
      </c>
      <c r="E393" s="395">
        <v>0</v>
      </c>
      <c r="F393" s="395">
        <f t="shared" si="19"/>
        <v>20100</v>
      </c>
    </row>
    <row r="394" spans="1:6" ht="31.5">
      <c r="A394" s="427">
        <v>560</v>
      </c>
      <c r="B394" s="431" t="s">
        <v>1409</v>
      </c>
      <c r="C394" s="380">
        <v>7400</v>
      </c>
      <c r="D394" s="395">
        <v>0</v>
      </c>
      <c r="E394" s="395">
        <v>0</v>
      </c>
      <c r="F394" s="395">
        <f t="shared" si="19"/>
        <v>7400</v>
      </c>
    </row>
    <row r="395" spans="1:6" ht="47.25">
      <c r="A395" s="427">
        <v>580</v>
      </c>
      <c r="B395" s="429" t="s">
        <v>1410</v>
      </c>
      <c r="C395" s="380">
        <v>4300</v>
      </c>
      <c r="D395" s="395">
        <v>0</v>
      </c>
      <c r="E395" s="395">
        <v>0</v>
      </c>
      <c r="F395" s="395">
        <f t="shared" si="19"/>
        <v>4300</v>
      </c>
    </row>
    <row r="396" spans="1:6" ht="15.75">
      <c r="A396" s="520">
        <v>1000</v>
      </c>
      <c r="B396" s="524" t="s">
        <v>90</v>
      </c>
      <c r="C396" s="522">
        <f>SUM(C397:C398)</f>
        <v>1641</v>
      </c>
      <c r="D396" s="522">
        <f>SUM(D397:D398)</f>
        <v>0</v>
      </c>
      <c r="E396" s="522">
        <f>SUM(E397:E398)</f>
        <v>0</v>
      </c>
      <c r="F396" s="522">
        <f>SUM(F397:F398)</f>
        <v>1641</v>
      </c>
    </row>
    <row r="397" spans="1:6" ht="15.75">
      <c r="A397" s="427">
        <v>1051</v>
      </c>
      <c r="B397" s="429" t="s">
        <v>1412</v>
      </c>
      <c r="C397" s="380">
        <v>1641</v>
      </c>
      <c r="D397" s="395">
        <v>0</v>
      </c>
      <c r="E397" s="395">
        <v>0</v>
      </c>
      <c r="F397" s="395">
        <f t="shared" si="19"/>
        <v>1641</v>
      </c>
    </row>
    <row r="398" spans="1:6" ht="47.25">
      <c r="A398" s="427">
        <v>1098</v>
      </c>
      <c r="B398" s="428" t="s">
        <v>1442</v>
      </c>
      <c r="C398" s="380"/>
      <c r="D398" s="395">
        <v>0</v>
      </c>
      <c r="E398" s="395">
        <v>0</v>
      </c>
      <c r="F398" s="395">
        <f t="shared" si="19"/>
        <v>0</v>
      </c>
    </row>
    <row r="399" spans="1:6" ht="15.75">
      <c r="A399" s="546" t="s">
        <v>477</v>
      </c>
      <c r="B399" s="546"/>
      <c r="C399" s="396">
        <f>SUM(C387+C389+C392+C396)</f>
        <v>184531</v>
      </c>
      <c r="D399" s="396">
        <f>SUM(D387+D389+D392+D396)</f>
        <v>0</v>
      </c>
      <c r="E399" s="396">
        <f>SUM(E387+E389+E392+E396)</f>
        <v>0</v>
      </c>
      <c r="F399" s="396">
        <f>SUM(F387+F389+F392+F396)</f>
        <v>184531</v>
      </c>
    </row>
    <row r="400" spans="1:6" ht="15.75">
      <c r="A400" s="375"/>
      <c r="B400" s="375"/>
      <c r="C400" s="396"/>
      <c r="D400" s="396"/>
      <c r="E400" s="396"/>
      <c r="F400" s="396"/>
    </row>
    <row r="401" spans="1:6" ht="15.75">
      <c r="A401" s="553" t="s">
        <v>1355</v>
      </c>
      <c r="B401" s="553"/>
      <c r="C401" s="467">
        <f>SUM(C364+C382+C399)</f>
        <v>260708</v>
      </c>
      <c r="D401" s="467">
        <f>SUM(D364+D382+D399)</f>
        <v>0</v>
      </c>
      <c r="E401" s="467">
        <f>SUM(E364+E382+E399)</f>
        <v>19000</v>
      </c>
      <c r="F401" s="467">
        <f>SUM(F364+F382+F399)</f>
        <v>279708</v>
      </c>
    </row>
    <row r="402" spans="1:6" ht="15.75">
      <c r="A402" s="544" t="s">
        <v>420</v>
      </c>
      <c r="B402" s="544"/>
      <c r="C402" s="543" t="s">
        <v>1331</v>
      </c>
      <c r="D402" s="543"/>
      <c r="E402" s="543"/>
      <c r="F402" s="543"/>
    </row>
    <row r="403" spans="1:6" ht="47.25">
      <c r="A403" s="421" t="s">
        <v>30</v>
      </c>
      <c r="B403" s="436" t="s">
        <v>421</v>
      </c>
      <c r="C403" s="423" t="s">
        <v>467</v>
      </c>
      <c r="D403" s="423" t="s">
        <v>1344</v>
      </c>
      <c r="E403" s="423" t="s">
        <v>1345</v>
      </c>
      <c r="F403" s="424" t="s">
        <v>1346</v>
      </c>
    </row>
    <row r="404" spans="1:6" ht="15.75">
      <c r="A404" s="547" t="s">
        <v>290</v>
      </c>
      <c r="B404" s="547"/>
      <c r="C404" s="547"/>
      <c r="D404" s="547"/>
      <c r="E404" s="547"/>
      <c r="F404" s="547"/>
    </row>
    <row r="405" spans="1:6" ht="47.25">
      <c r="A405" s="489">
        <v>100</v>
      </c>
      <c r="B405" s="487" t="s">
        <v>434</v>
      </c>
      <c r="C405" s="487">
        <f>SUM(C406)</f>
        <v>0</v>
      </c>
      <c r="D405" s="490">
        <f>SUM(D406)</f>
        <v>73800</v>
      </c>
      <c r="E405" s="487">
        <f>SUM(E406)</f>
        <v>0</v>
      </c>
      <c r="F405" s="487">
        <f>SUM(F406)</f>
        <v>73800</v>
      </c>
    </row>
    <row r="406" spans="1:6" ht="47.25">
      <c r="A406" s="448">
        <v>101</v>
      </c>
      <c r="B406" s="428" t="s">
        <v>1402</v>
      </c>
      <c r="C406" s="380">
        <v>0</v>
      </c>
      <c r="D406" s="395">
        <v>73800</v>
      </c>
      <c r="E406" s="395">
        <v>0</v>
      </c>
      <c r="F406" s="395">
        <f aca="true" t="shared" si="20" ref="F406:F419">SUM(C406:E406)</f>
        <v>73800</v>
      </c>
    </row>
    <row r="407" spans="1:6" ht="31.5">
      <c r="A407" s="501">
        <v>200</v>
      </c>
      <c r="B407" s="498" t="s">
        <v>437</v>
      </c>
      <c r="C407" s="498">
        <f>SUM(C408:C411)</f>
        <v>0</v>
      </c>
      <c r="D407" s="498">
        <f>SUM(D408:D411)</f>
        <v>0</v>
      </c>
      <c r="E407" s="498">
        <f>SUM(E408:E411)</f>
        <v>0</v>
      </c>
      <c r="F407" s="498">
        <f>SUM(F408:F411)</f>
        <v>0</v>
      </c>
    </row>
    <row r="408" spans="1:6" ht="31.5">
      <c r="A408" s="448">
        <v>202</v>
      </c>
      <c r="B408" s="429" t="s">
        <v>1404</v>
      </c>
      <c r="C408" s="380">
        <v>0</v>
      </c>
      <c r="D408" s="395">
        <v>0</v>
      </c>
      <c r="E408" s="395">
        <v>0</v>
      </c>
      <c r="F408" s="395">
        <f t="shared" si="20"/>
        <v>0</v>
      </c>
    </row>
    <row r="409" spans="1:6" ht="47.25">
      <c r="A409" s="448">
        <v>205</v>
      </c>
      <c r="B409" s="429" t="s">
        <v>1405</v>
      </c>
      <c r="C409" s="380">
        <v>0</v>
      </c>
      <c r="D409" s="395">
        <v>0</v>
      </c>
      <c r="E409" s="395">
        <v>0</v>
      </c>
      <c r="F409" s="395">
        <f t="shared" si="20"/>
        <v>0</v>
      </c>
    </row>
    <row r="410" spans="1:6" ht="31.5">
      <c r="A410" s="448">
        <v>208</v>
      </c>
      <c r="B410" s="430" t="s">
        <v>1406</v>
      </c>
      <c r="C410" s="380">
        <v>0</v>
      </c>
      <c r="D410" s="395">
        <v>0</v>
      </c>
      <c r="E410" s="395">
        <v>0</v>
      </c>
      <c r="F410" s="395">
        <f t="shared" si="20"/>
        <v>0</v>
      </c>
    </row>
    <row r="411" spans="1:6" ht="31.5">
      <c r="A411" s="448">
        <v>209</v>
      </c>
      <c r="B411" s="431" t="s">
        <v>1407</v>
      </c>
      <c r="C411" s="380">
        <v>0</v>
      </c>
      <c r="D411" s="395">
        <v>0</v>
      </c>
      <c r="E411" s="395">
        <v>0</v>
      </c>
      <c r="F411" s="395">
        <f t="shared" si="20"/>
        <v>0</v>
      </c>
    </row>
    <row r="412" spans="1:6" ht="31.5">
      <c r="A412" s="513">
        <v>500</v>
      </c>
      <c r="B412" s="509" t="s">
        <v>84</v>
      </c>
      <c r="C412" s="509">
        <f>SUM(C413:C415)</f>
        <v>0</v>
      </c>
      <c r="D412" s="509">
        <f>SUM(D413:D415)</f>
        <v>15200</v>
      </c>
      <c r="E412" s="509">
        <f>SUM(E413:E415)</f>
        <v>0</v>
      </c>
      <c r="F412" s="509">
        <f>SUM(F413:F415)</f>
        <v>15200</v>
      </c>
    </row>
    <row r="413" spans="1:6" ht="47.25">
      <c r="A413" s="448">
        <v>551</v>
      </c>
      <c r="B413" s="429" t="s">
        <v>1408</v>
      </c>
      <c r="C413" s="380">
        <v>0</v>
      </c>
      <c r="D413" s="395">
        <v>9600</v>
      </c>
      <c r="E413" s="395">
        <v>0</v>
      </c>
      <c r="F413" s="395">
        <f t="shared" si="20"/>
        <v>9600</v>
      </c>
    </row>
    <row r="414" spans="1:6" ht="31.5">
      <c r="A414" s="448">
        <v>560</v>
      </c>
      <c r="B414" s="431" t="s">
        <v>1409</v>
      </c>
      <c r="C414" s="380">
        <v>0</v>
      </c>
      <c r="D414" s="395">
        <v>3500</v>
      </c>
      <c r="E414" s="395">
        <v>0</v>
      </c>
      <c r="F414" s="395">
        <f t="shared" si="20"/>
        <v>3500</v>
      </c>
    </row>
    <row r="415" spans="1:6" ht="47.25">
      <c r="A415" s="448">
        <v>580</v>
      </c>
      <c r="B415" s="429" t="s">
        <v>1410</v>
      </c>
      <c r="C415" s="380">
        <v>0</v>
      </c>
      <c r="D415" s="395">
        <v>2100</v>
      </c>
      <c r="E415" s="395">
        <v>0</v>
      </c>
      <c r="F415" s="395">
        <f t="shared" si="20"/>
        <v>2100</v>
      </c>
    </row>
    <row r="416" spans="1:6" ht="15.75">
      <c r="A416" s="525">
        <v>1000</v>
      </c>
      <c r="B416" s="524" t="s">
        <v>90</v>
      </c>
      <c r="C416" s="524">
        <f>SUM(C417:C419)</f>
        <v>0</v>
      </c>
      <c r="D416" s="524">
        <f>SUM(D417:D419)</f>
        <v>7900</v>
      </c>
      <c r="E416" s="524">
        <f>SUM(E417:E419)</f>
        <v>0</v>
      </c>
      <c r="F416" s="524">
        <f>SUM(F417:F419)</f>
        <v>7900</v>
      </c>
    </row>
    <row r="417" spans="1:6" ht="15.75">
      <c r="A417" s="448">
        <v>1015</v>
      </c>
      <c r="B417" s="429" t="s">
        <v>95</v>
      </c>
      <c r="C417" s="380">
        <v>0</v>
      </c>
      <c r="D417" s="395">
        <v>2500</v>
      </c>
      <c r="E417" s="395">
        <v>0</v>
      </c>
      <c r="F417" s="395">
        <f t="shared" si="20"/>
        <v>2500</v>
      </c>
    </row>
    <row r="418" spans="1:6" ht="15.75">
      <c r="A418" s="448">
        <v>1016</v>
      </c>
      <c r="B418" s="429" t="s">
        <v>96</v>
      </c>
      <c r="C418" s="380">
        <v>0</v>
      </c>
      <c r="D418" s="395">
        <v>3400</v>
      </c>
      <c r="E418" s="395">
        <v>0</v>
      </c>
      <c r="F418" s="395">
        <f t="shared" si="20"/>
        <v>3400</v>
      </c>
    </row>
    <row r="419" spans="1:6" ht="15.75">
      <c r="A419" s="448">
        <v>1020</v>
      </c>
      <c r="B419" s="428" t="s">
        <v>1411</v>
      </c>
      <c r="C419" s="380">
        <v>0</v>
      </c>
      <c r="D419" s="395">
        <v>2000</v>
      </c>
      <c r="E419" s="395">
        <v>0</v>
      </c>
      <c r="F419" s="395">
        <f t="shared" si="20"/>
        <v>2000</v>
      </c>
    </row>
    <row r="420" spans="1:6" ht="15.75">
      <c r="A420" s="546" t="s">
        <v>477</v>
      </c>
      <c r="B420" s="546"/>
      <c r="C420" s="376">
        <f>SUM(C405+C407+C412+C416)</f>
        <v>0</v>
      </c>
      <c r="D420" s="376">
        <f>SUM(D405+D407+D412+D416)</f>
        <v>96900</v>
      </c>
      <c r="E420" s="376">
        <f>SUM(E405+E407+E412+E416)</f>
        <v>0</v>
      </c>
      <c r="F420" s="376">
        <f>SUM(F405+F407+F412+F416)</f>
        <v>96900</v>
      </c>
    </row>
    <row r="421" spans="1:6" ht="15.75">
      <c r="A421" s="375"/>
      <c r="B421" s="375"/>
      <c r="C421" s="376"/>
      <c r="D421" s="376"/>
      <c r="E421" s="376"/>
      <c r="F421" s="376"/>
    </row>
    <row r="422" spans="1:6" ht="15.75">
      <c r="A422" s="544" t="s">
        <v>420</v>
      </c>
      <c r="B422" s="544"/>
      <c r="C422" s="543" t="s">
        <v>1331</v>
      </c>
      <c r="D422" s="543"/>
      <c r="E422" s="543"/>
      <c r="F422" s="543"/>
    </row>
    <row r="423" spans="1:6" ht="47.25">
      <c r="A423" s="421" t="s">
        <v>30</v>
      </c>
      <c r="B423" s="436" t="s">
        <v>421</v>
      </c>
      <c r="C423" s="423" t="s">
        <v>467</v>
      </c>
      <c r="D423" s="423" t="s">
        <v>1344</v>
      </c>
      <c r="E423" s="423" t="s">
        <v>1345</v>
      </c>
      <c r="F423" s="424" t="s">
        <v>1346</v>
      </c>
    </row>
    <row r="424" spans="1:6" ht="15.75">
      <c r="A424" s="547" t="s">
        <v>291</v>
      </c>
      <c r="B424" s="547"/>
      <c r="C424" s="547"/>
      <c r="D424" s="547"/>
      <c r="E424" s="547"/>
      <c r="F424" s="547"/>
    </row>
    <row r="425" spans="1:6" ht="47.25">
      <c r="A425" s="486">
        <v>100</v>
      </c>
      <c r="B425" s="487" t="s">
        <v>434</v>
      </c>
      <c r="C425" s="488">
        <f>SUM(C426)</f>
        <v>90000</v>
      </c>
      <c r="D425" s="488">
        <f>SUM(D426)</f>
        <v>0</v>
      </c>
      <c r="E425" s="488">
        <f>SUM(E426)</f>
        <v>0</v>
      </c>
      <c r="F425" s="488">
        <f>SUM(F426)</f>
        <v>90000</v>
      </c>
    </row>
    <row r="426" spans="1:6" ht="47.25">
      <c r="A426" s="427">
        <v>101</v>
      </c>
      <c r="B426" s="428" t="s">
        <v>1402</v>
      </c>
      <c r="C426" s="380">
        <v>90000</v>
      </c>
      <c r="D426" s="395">
        <v>0</v>
      </c>
      <c r="E426" s="395">
        <v>0</v>
      </c>
      <c r="F426" s="395">
        <f aca="true" t="shared" si="21" ref="F426:F435">SUM(C426:E426)</f>
        <v>90000</v>
      </c>
    </row>
    <row r="427" spans="1:6" ht="31.5">
      <c r="A427" s="508">
        <v>500</v>
      </c>
      <c r="B427" s="511" t="s">
        <v>84</v>
      </c>
      <c r="C427" s="510">
        <f>SUM(C428:C430)</f>
        <v>29000</v>
      </c>
      <c r="D427" s="510">
        <f>SUM(D428:D430)</f>
        <v>0</v>
      </c>
      <c r="E427" s="510">
        <f>SUM(E428:E430)</f>
        <v>0</v>
      </c>
      <c r="F427" s="510">
        <f>SUM(F428:F430)</f>
        <v>29000</v>
      </c>
    </row>
    <row r="428" spans="1:6" ht="47.25">
      <c r="A428" s="427">
        <v>551</v>
      </c>
      <c r="B428" s="429" t="s">
        <v>1408</v>
      </c>
      <c r="C428" s="380">
        <v>20000</v>
      </c>
      <c r="D428" s="395">
        <v>0</v>
      </c>
      <c r="E428" s="395">
        <v>0</v>
      </c>
      <c r="F428" s="395">
        <f t="shared" si="21"/>
        <v>20000</v>
      </c>
    </row>
    <row r="429" spans="1:6" ht="31.5">
      <c r="A429" s="427">
        <v>560</v>
      </c>
      <c r="B429" s="431" t="s">
        <v>1409</v>
      </c>
      <c r="C429" s="380">
        <v>6000</v>
      </c>
      <c r="D429" s="395">
        <v>0</v>
      </c>
      <c r="E429" s="395">
        <v>0</v>
      </c>
      <c r="F429" s="395">
        <f t="shared" si="21"/>
        <v>6000</v>
      </c>
    </row>
    <row r="430" spans="1:6" ht="47.25">
      <c r="A430" s="427">
        <v>580</v>
      </c>
      <c r="B430" s="429" t="s">
        <v>1410</v>
      </c>
      <c r="C430" s="380">
        <v>3000</v>
      </c>
      <c r="D430" s="395">
        <v>0</v>
      </c>
      <c r="E430" s="395">
        <v>0</v>
      </c>
      <c r="F430" s="395">
        <f t="shared" si="21"/>
        <v>3000</v>
      </c>
    </row>
    <row r="431" spans="1:6" ht="15.75">
      <c r="A431" s="520">
        <v>1000</v>
      </c>
      <c r="B431" s="526" t="s">
        <v>90</v>
      </c>
      <c r="C431" s="522">
        <f>SUM(C432:C436)</f>
        <v>37040</v>
      </c>
      <c r="D431" s="522">
        <f>SUM(D432:D436)</f>
        <v>0</v>
      </c>
      <c r="E431" s="522">
        <f>SUM(E432:E436)</f>
        <v>0</v>
      </c>
      <c r="F431" s="522">
        <f>SUM(F432:F436)</f>
        <v>37040</v>
      </c>
    </row>
    <row r="432" spans="1:6" ht="15.75">
      <c r="A432" s="427">
        <v>1015</v>
      </c>
      <c r="B432" s="429" t="s">
        <v>95</v>
      </c>
      <c r="C432" s="380">
        <v>14000</v>
      </c>
      <c r="D432" s="395">
        <v>0</v>
      </c>
      <c r="E432" s="395">
        <v>0</v>
      </c>
      <c r="F432" s="395">
        <f t="shared" si="21"/>
        <v>14000</v>
      </c>
    </row>
    <row r="433" spans="1:6" ht="15.75">
      <c r="A433" s="427">
        <v>1016</v>
      </c>
      <c r="B433" s="429" t="s">
        <v>96</v>
      </c>
      <c r="C433" s="380">
        <v>10000</v>
      </c>
      <c r="D433" s="395">
        <v>0</v>
      </c>
      <c r="E433" s="395">
        <v>0</v>
      </c>
      <c r="F433" s="395">
        <f t="shared" si="21"/>
        <v>10000</v>
      </c>
    </row>
    <row r="434" spans="1:6" ht="15.75">
      <c r="A434" s="427">
        <v>1020</v>
      </c>
      <c r="B434" s="428" t="s">
        <v>1411</v>
      </c>
      <c r="C434" s="380">
        <v>12000</v>
      </c>
      <c r="D434" s="395">
        <v>0</v>
      </c>
      <c r="E434" s="395">
        <v>0</v>
      </c>
      <c r="F434" s="395">
        <f t="shared" si="21"/>
        <v>12000</v>
      </c>
    </row>
    <row r="435" spans="1:6" ht="15.75">
      <c r="A435" s="427">
        <v>1051</v>
      </c>
      <c r="B435" s="429" t="s">
        <v>1412</v>
      </c>
      <c r="C435" s="380">
        <v>1040</v>
      </c>
      <c r="D435" s="395">
        <v>0</v>
      </c>
      <c r="E435" s="395">
        <v>0</v>
      </c>
      <c r="F435" s="395">
        <f t="shared" si="21"/>
        <v>1040</v>
      </c>
    </row>
    <row r="436" spans="1:6" ht="47.25">
      <c r="A436" s="427">
        <v>1098</v>
      </c>
      <c r="B436" s="428" t="s">
        <v>1442</v>
      </c>
      <c r="C436" s="380"/>
      <c r="D436" s="395">
        <v>0</v>
      </c>
      <c r="E436" s="395">
        <v>0</v>
      </c>
      <c r="F436" s="395">
        <f>SUM(C436:E436)</f>
        <v>0</v>
      </c>
    </row>
    <row r="437" spans="1:6" ht="15.75">
      <c r="A437" s="553" t="s">
        <v>477</v>
      </c>
      <c r="B437" s="553"/>
      <c r="C437" s="467">
        <f>SUM(C425+C427+C431)</f>
        <v>156040</v>
      </c>
      <c r="D437" s="467">
        <f>SUM(D425+D427+D431)</f>
        <v>0</v>
      </c>
      <c r="E437" s="467">
        <f>SUM(E425+E427+E431)</f>
        <v>0</v>
      </c>
      <c r="F437" s="467">
        <f>SUM(F425+F427+F431)</f>
        <v>156040</v>
      </c>
    </row>
    <row r="438" spans="1:6" ht="15.75">
      <c r="A438" s="375"/>
      <c r="B438" s="375"/>
      <c r="C438" s="410"/>
      <c r="D438" s="410"/>
      <c r="E438" s="410"/>
      <c r="F438" s="410"/>
    </row>
    <row r="439" spans="1:6" ht="15.75">
      <c r="A439" s="544" t="s">
        <v>420</v>
      </c>
      <c r="B439" s="544"/>
      <c r="C439" s="543" t="s">
        <v>1331</v>
      </c>
      <c r="D439" s="543"/>
      <c r="E439" s="543"/>
      <c r="F439" s="543"/>
    </row>
    <row r="440" spans="1:6" ht="47.25">
      <c r="A440" s="421" t="s">
        <v>30</v>
      </c>
      <c r="B440" s="436" t="s">
        <v>421</v>
      </c>
      <c r="C440" s="423" t="s">
        <v>467</v>
      </c>
      <c r="D440" s="423" t="s">
        <v>1344</v>
      </c>
      <c r="E440" s="423" t="s">
        <v>1345</v>
      </c>
      <c r="F440" s="424" t="s">
        <v>1346</v>
      </c>
    </row>
    <row r="441" spans="1:6" ht="15.75">
      <c r="A441" s="547" t="s">
        <v>295</v>
      </c>
      <c r="B441" s="547"/>
      <c r="C441" s="547"/>
      <c r="D441" s="547"/>
      <c r="E441" s="547"/>
      <c r="F441" s="547"/>
    </row>
    <row r="442" spans="1:6" ht="47.25">
      <c r="A442" s="486">
        <v>100</v>
      </c>
      <c r="B442" s="487" t="s">
        <v>434</v>
      </c>
      <c r="C442" s="488">
        <f>SUM(C443)</f>
        <v>200000</v>
      </c>
      <c r="D442" s="488">
        <f>SUM(D443)</f>
        <v>0</v>
      </c>
      <c r="E442" s="488">
        <f>SUM(E443)</f>
        <v>0</v>
      </c>
      <c r="F442" s="488">
        <f>SUM(F443)</f>
        <v>200000</v>
      </c>
    </row>
    <row r="443" spans="1:6" ht="47.25">
      <c r="A443" s="427">
        <v>101</v>
      </c>
      <c r="B443" s="428" t="s">
        <v>1402</v>
      </c>
      <c r="C443" s="410">
        <v>200000</v>
      </c>
      <c r="D443" s="410">
        <v>0</v>
      </c>
      <c r="E443" s="410">
        <v>0</v>
      </c>
      <c r="F443" s="410">
        <f aca="true" t="shared" si="22" ref="F443:F449">SUM(C443:E443)</f>
        <v>200000</v>
      </c>
    </row>
    <row r="444" spans="1:6" ht="31.5">
      <c r="A444" s="508">
        <v>500</v>
      </c>
      <c r="B444" s="511" t="s">
        <v>84</v>
      </c>
      <c r="C444" s="510">
        <f>SUM(C445:C447)</f>
        <v>70000</v>
      </c>
      <c r="D444" s="510">
        <f>SUM(D445:D447)</f>
        <v>0</v>
      </c>
      <c r="E444" s="510">
        <f>SUM(E445:E447)</f>
        <v>0</v>
      </c>
      <c r="F444" s="510">
        <f>SUM(F445:F447)</f>
        <v>70000</v>
      </c>
    </row>
    <row r="445" spans="1:6" ht="47.25">
      <c r="A445" s="427">
        <v>551</v>
      </c>
      <c r="B445" s="429" t="s">
        <v>1408</v>
      </c>
      <c r="C445" s="410">
        <v>30000</v>
      </c>
      <c r="D445" s="410">
        <v>0</v>
      </c>
      <c r="E445" s="410">
        <v>0</v>
      </c>
      <c r="F445" s="410">
        <f t="shared" si="22"/>
        <v>30000</v>
      </c>
    </row>
    <row r="446" spans="1:6" ht="31.5">
      <c r="A446" s="427">
        <v>560</v>
      </c>
      <c r="B446" s="431" t="s">
        <v>1409</v>
      </c>
      <c r="C446" s="410">
        <v>20000</v>
      </c>
      <c r="D446" s="410">
        <v>0</v>
      </c>
      <c r="E446" s="410">
        <v>0</v>
      </c>
      <c r="F446" s="410">
        <f t="shared" si="22"/>
        <v>20000</v>
      </c>
    </row>
    <row r="447" spans="1:6" ht="47.25">
      <c r="A447" s="427">
        <v>580</v>
      </c>
      <c r="B447" s="429" t="s">
        <v>1410</v>
      </c>
      <c r="C447" s="410">
        <v>20000</v>
      </c>
      <c r="D447" s="410">
        <v>0</v>
      </c>
      <c r="E447" s="410">
        <v>0</v>
      </c>
      <c r="F447" s="410">
        <f t="shared" si="22"/>
        <v>20000</v>
      </c>
    </row>
    <row r="448" spans="1:6" ht="15.75">
      <c r="A448" s="520">
        <v>1000</v>
      </c>
      <c r="B448" s="523" t="s">
        <v>90</v>
      </c>
      <c r="C448" s="522">
        <f>SUM(C449:C457)</f>
        <v>1722109</v>
      </c>
      <c r="D448" s="522">
        <f>SUM(D449:D457)</f>
        <v>0</v>
      </c>
      <c r="E448" s="522">
        <f>SUM(E449:E457)</f>
        <v>0</v>
      </c>
      <c r="F448" s="522">
        <f>SUM(F449:F457)</f>
        <v>1722109</v>
      </c>
    </row>
    <row r="449" spans="1:6" ht="15.75">
      <c r="A449" s="427">
        <v>1011</v>
      </c>
      <c r="B449" s="429" t="s">
        <v>91</v>
      </c>
      <c r="C449" s="410">
        <v>50000</v>
      </c>
      <c r="D449" s="410">
        <v>0</v>
      </c>
      <c r="E449" s="410">
        <v>0</v>
      </c>
      <c r="F449" s="410">
        <f t="shared" si="22"/>
        <v>50000</v>
      </c>
    </row>
    <row r="450" spans="1:6" ht="15.75">
      <c r="A450" s="427">
        <v>1012</v>
      </c>
      <c r="B450" s="429" t="s">
        <v>92</v>
      </c>
      <c r="C450" s="410">
        <v>10000</v>
      </c>
      <c r="D450" s="410">
        <v>0</v>
      </c>
      <c r="E450" s="410">
        <v>0</v>
      </c>
      <c r="F450" s="410">
        <f aca="true" t="shared" si="23" ref="F450:F462">SUM(C450:E450)</f>
        <v>10000</v>
      </c>
    </row>
    <row r="451" spans="1:6" ht="15.75">
      <c r="A451" s="427">
        <v>1013</v>
      </c>
      <c r="B451" s="429" t="s">
        <v>93</v>
      </c>
      <c r="C451" s="410">
        <v>10000</v>
      </c>
      <c r="D451" s="410">
        <v>0</v>
      </c>
      <c r="E451" s="410">
        <v>0</v>
      </c>
      <c r="F451" s="410">
        <f t="shared" si="23"/>
        <v>10000</v>
      </c>
    </row>
    <row r="452" spans="1:6" ht="15.75">
      <c r="A452" s="427">
        <v>1015</v>
      </c>
      <c r="B452" s="429" t="s">
        <v>95</v>
      </c>
      <c r="C452" s="410">
        <v>15000</v>
      </c>
      <c r="D452" s="410">
        <v>0</v>
      </c>
      <c r="E452" s="410">
        <v>0</v>
      </c>
      <c r="F452" s="410">
        <f t="shared" si="23"/>
        <v>15000</v>
      </c>
    </row>
    <row r="453" spans="1:6" ht="15.75">
      <c r="A453" s="427">
        <v>1016</v>
      </c>
      <c r="B453" s="429" t="s">
        <v>96</v>
      </c>
      <c r="C453" s="410">
        <v>47354</v>
      </c>
      <c r="D453" s="410">
        <v>0</v>
      </c>
      <c r="E453" s="410">
        <v>0</v>
      </c>
      <c r="F453" s="410">
        <f t="shared" si="23"/>
        <v>47354</v>
      </c>
    </row>
    <row r="454" spans="1:6" ht="15.75">
      <c r="A454" s="427">
        <v>1020</v>
      </c>
      <c r="B454" s="428" t="s">
        <v>1411</v>
      </c>
      <c r="C454" s="470">
        <v>1558755</v>
      </c>
      <c r="D454" s="410">
        <v>0</v>
      </c>
      <c r="E454" s="410">
        <v>0</v>
      </c>
      <c r="F454" s="410">
        <f t="shared" si="23"/>
        <v>1558755</v>
      </c>
    </row>
    <row r="455" spans="1:6" ht="15.75">
      <c r="A455" s="427">
        <v>1030</v>
      </c>
      <c r="B455" s="429" t="s">
        <v>98</v>
      </c>
      <c r="C455" s="410">
        <v>30000</v>
      </c>
      <c r="D455" s="410">
        <v>0</v>
      </c>
      <c r="E455" s="410">
        <v>0</v>
      </c>
      <c r="F455" s="410">
        <f t="shared" si="23"/>
        <v>30000</v>
      </c>
    </row>
    <row r="456" spans="1:6" ht="15.75">
      <c r="A456" s="427">
        <v>1051</v>
      </c>
      <c r="B456" s="429" t="s">
        <v>1412</v>
      </c>
      <c r="C456" s="410">
        <v>1000</v>
      </c>
      <c r="D456" s="410">
        <v>0</v>
      </c>
      <c r="E456" s="410">
        <v>0</v>
      </c>
      <c r="F456" s="410">
        <f t="shared" si="23"/>
        <v>1000</v>
      </c>
    </row>
    <row r="457" spans="1:6" ht="47.25">
      <c r="A457" s="427">
        <v>1098</v>
      </c>
      <c r="B457" s="428" t="s">
        <v>1442</v>
      </c>
      <c r="C457" s="410"/>
      <c r="D457" s="410">
        <v>0</v>
      </c>
      <c r="E457" s="410">
        <v>0</v>
      </c>
      <c r="F457" s="410">
        <f>SUM(C457:E457)</f>
        <v>0</v>
      </c>
    </row>
    <row r="458" spans="1:6" ht="31.5">
      <c r="A458" s="536">
        <v>1900</v>
      </c>
      <c r="B458" s="539" t="s">
        <v>145</v>
      </c>
      <c r="C458" s="538">
        <f>SUM(C459:C460)</f>
        <v>200</v>
      </c>
      <c r="D458" s="538">
        <f>SUM(D459:D460)</f>
        <v>0</v>
      </c>
      <c r="E458" s="538">
        <f>SUM(E459:E460)</f>
        <v>0</v>
      </c>
      <c r="F458" s="538">
        <f>SUM(F459:F460)</f>
        <v>200</v>
      </c>
    </row>
    <row r="459" spans="1:6" ht="47.25">
      <c r="A459" s="427">
        <v>1901</v>
      </c>
      <c r="B459" s="430" t="s">
        <v>1416</v>
      </c>
      <c r="C459" s="410">
        <v>100</v>
      </c>
      <c r="D459" s="410">
        <v>0</v>
      </c>
      <c r="E459" s="410">
        <v>0</v>
      </c>
      <c r="F459" s="410">
        <f t="shared" si="23"/>
        <v>100</v>
      </c>
    </row>
    <row r="460" spans="1:6" ht="47.25">
      <c r="A460" s="427">
        <v>1981</v>
      </c>
      <c r="B460" s="430" t="s">
        <v>1417</v>
      </c>
      <c r="C460" s="410">
        <v>100</v>
      </c>
      <c r="D460" s="410">
        <v>0</v>
      </c>
      <c r="E460" s="410">
        <v>0</v>
      </c>
      <c r="F460" s="410">
        <f t="shared" si="23"/>
        <v>100</v>
      </c>
    </row>
    <row r="461" spans="1:6" ht="47.25">
      <c r="A461" s="541">
        <v>4200</v>
      </c>
      <c r="B461" s="440" t="s">
        <v>126</v>
      </c>
      <c r="C461" s="396">
        <f>SUM(C462)</f>
        <v>9000</v>
      </c>
      <c r="D461" s="396">
        <f>SUM(D462)</f>
        <v>0</v>
      </c>
      <c r="E461" s="396">
        <f>SUM(E462)</f>
        <v>0</v>
      </c>
      <c r="F461" s="396">
        <f>SUM(C461:E461)</f>
        <v>9000</v>
      </c>
    </row>
    <row r="462" spans="1:6" ht="31.5">
      <c r="A462" s="427">
        <v>4202</v>
      </c>
      <c r="B462" s="428" t="s">
        <v>1424</v>
      </c>
      <c r="C462" s="410">
        <v>9000</v>
      </c>
      <c r="D462" s="410">
        <v>0</v>
      </c>
      <c r="E462" s="410">
        <v>0</v>
      </c>
      <c r="F462" s="410">
        <f t="shared" si="23"/>
        <v>9000</v>
      </c>
    </row>
    <row r="463" spans="1:6" ht="15.75">
      <c r="A463" s="546" t="s">
        <v>477</v>
      </c>
      <c r="B463" s="546"/>
      <c r="C463" s="376">
        <f>SUM(C442+C444+C448+C458+C461)</f>
        <v>2001309</v>
      </c>
      <c r="D463" s="376">
        <f>SUM(D442+D444+D448+D458+D461)</f>
        <v>0</v>
      </c>
      <c r="E463" s="376">
        <f>SUM(E442+E444+E448+E458+E461)</f>
        <v>0</v>
      </c>
      <c r="F463" s="376">
        <f>SUM(F442+F444+F448+F458+F461)</f>
        <v>2001309</v>
      </c>
    </row>
    <row r="464" spans="1:6" ht="15.75">
      <c r="A464" s="375"/>
      <c r="B464" s="375"/>
      <c r="C464" s="376"/>
      <c r="D464" s="376"/>
      <c r="E464" s="376"/>
      <c r="F464" s="376"/>
    </row>
    <row r="465" spans="1:6" ht="15.75">
      <c r="A465" s="544" t="s">
        <v>420</v>
      </c>
      <c r="B465" s="544"/>
      <c r="C465" s="543" t="s">
        <v>1331</v>
      </c>
      <c r="D465" s="543"/>
      <c r="E465" s="543"/>
      <c r="F465" s="543"/>
    </row>
    <row r="466" spans="1:6" ht="47.25">
      <c r="A466" s="421" t="s">
        <v>30</v>
      </c>
      <c r="B466" s="436" t="s">
        <v>421</v>
      </c>
      <c r="C466" s="423" t="s">
        <v>467</v>
      </c>
      <c r="D466" s="423" t="s">
        <v>1344</v>
      </c>
      <c r="E466" s="423" t="s">
        <v>1345</v>
      </c>
      <c r="F466" s="424" t="s">
        <v>1346</v>
      </c>
    </row>
    <row r="467" spans="1:6" ht="15.75">
      <c r="A467" s="547" t="s">
        <v>297</v>
      </c>
      <c r="B467" s="547"/>
      <c r="C467" s="547"/>
      <c r="D467" s="547"/>
      <c r="E467" s="547"/>
      <c r="F467" s="547"/>
    </row>
    <row r="468" spans="1:6" ht="47.25">
      <c r="A468" s="439">
        <v>1098</v>
      </c>
      <c r="B468" s="437" t="s">
        <v>1458</v>
      </c>
      <c r="C468" s="396">
        <f>SUM(C469:C469)</f>
        <v>0</v>
      </c>
      <c r="D468" s="396">
        <f>SUM(D469:D469)</f>
        <v>0</v>
      </c>
      <c r="E468" s="396">
        <f>SUM(E469:E469)</f>
        <v>0</v>
      </c>
      <c r="F468" s="396">
        <f>SUM(F469:F469)</f>
        <v>0</v>
      </c>
    </row>
    <row r="469" spans="1:6" ht="47.25">
      <c r="A469" s="427">
        <v>1098</v>
      </c>
      <c r="B469" s="428" t="s">
        <v>1442</v>
      </c>
      <c r="C469" s="410"/>
      <c r="D469" s="410">
        <v>0</v>
      </c>
      <c r="E469" s="410">
        <v>0</v>
      </c>
      <c r="F469" s="384">
        <f>SUM(C469:E469)</f>
        <v>0</v>
      </c>
    </row>
    <row r="470" spans="1:6" ht="15.75">
      <c r="A470" s="546" t="s">
        <v>477</v>
      </c>
      <c r="B470" s="546"/>
      <c r="C470" s="376">
        <f>SUM(C468)</f>
        <v>0</v>
      </c>
      <c r="D470" s="376">
        <f>SUM(D468)</f>
        <v>0</v>
      </c>
      <c r="E470" s="376">
        <f>SUM(E468)</f>
        <v>0</v>
      </c>
      <c r="F470" s="376">
        <f>SUM(F468)</f>
        <v>0</v>
      </c>
    </row>
    <row r="471" spans="1:6" ht="15.75">
      <c r="A471" s="375"/>
      <c r="B471" s="375"/>
      <c r="C471" s="376"/>
      <c r="D471" s="376"/>
      <c r="E471" s="376"/>
      <c r="F471" s="376"/>
    </row>
    <row r="472" spans="1:6" ht="15.75">
      <c r="A472" s="544" t="s">
        <v>420</v>
      </c>
      <c r="B472" s="544"/>
      <c r="C472" s="543" t="s">
        <v>1331</v>
      </c>
      <c r="D472" s="543"/>
      <c r="E472" s="543"/>
      <c r="F472" s="543"/>
    </row>
    <row r="473" spans="1:6" ht="47.25">
      <c r="A473" s="421" t="s">
        <v>30</v>
      </c>
      <c r="B473" s="436" t="s">
        <v>421</v>
      </c>
      <c r="C473" s="423" t="s">
        <v>467</v>
      </c>
      <c r="D473" s="423" t="s">
        <v>1344</v>
      </c>
      <c r="E473" s="423" t="s">
        <v>1345</v>
      </c>
      <c r="F473" s="424" t="s">
        <v>1346</v>
      </c>
    </row>
    <row r="474" spans="1:6" ht="15.75">
      <c r="A474" s="547" t="s">
        <v>302</v>
      </c>
      <c r="B474" s="547"/>
      <c r="C474" s="547"/>
      <c r="D474" s="547"/>
      <c r="E474" s="547"/>
      <c r="F474" s="547"/>
    </row>
    <row r="475" spans="1:6" ht="47.25">
      <c r="A475" s="486">
        <v>100</v>
      </c>
      <c r="B475" s="491" t="s">
        <v>434</v>
      </c>
      <c r="C475" s="488">
        <f>SUM(C476)</f>
        <v>360000</v>
      </c>
      <c r="D475" s="488">
        <f>SUM(D476)</f>
        <v>0</v>
      </c>
      <c r="E475" s="488">
        <f>SUM(E476)</f>
        <v>0</v>
      </c>
      <c r="F475" s="488">
        <f>SUM(F476)</f>
        <v>360000</v>
      </c>
    </row>
    <row r="476" spans="1:6" ht="47.25">
      <c r="A476" s="449">
        <v>101</v>
      </c>
      <c r="B476" s="450" t="s">
        <v>1402</v>
      </c>
      <c r="C476" s="410">
        <v>360000</v>
      </c>
      <c r="D476" s="396"/>
      <c r="E476" s="396"/>
      <c r="F476" s="395">
        <f aca="true" t="shared" si="24" ref="F476:F485">SUM(C476:E476)</f>
        <v>360000</v>
      </c>
    </row>
    <row r="477" spans="1:6" ht="31.5">
      <c r="A477" s="497">
        <v>200</v>
      </c>
      <c r="B477" s="502" t="s">
        <v>437</v>
      </c>
      <c r="C477" s="499">
        <f>SUM(C478:C479)</f>
        <v>20000</v>
      </c>
      <c r="D477" s="499">
        <f>SUM(D478:D479)</f>
        <v>0</v>
      </c>
      <c r="E477" s="499">
        <f>SUM(E478:E479)</f>
        <v>0</v>
      </c>
      <c r="F477" s="499">
        <f>SUM(F478:F479)</f>
        <v>20000</v>
      </c>
    </row>
    <row r="478" spans="1:6" ht="47.25">
      <c r="A478" s="449">
        <v>205</v>
      </c>
      <c r="B478" s="451" t="s">
        <v>1405</v>
      </c>
      <c r="C478" s="410">
        <v>15000</v>
      </c>
      <c r="D478" s="410"/>
      <c r="E478" s="410"/>
      <c r="F478" s="395">
        <f t="shared" si="24"/>
        <v>15000</v>
      </c>
    </row>
    <row r="479" spans="1:6" ht="31.5">
      <c r="A479" s="449">
        <v>209</v>
      </c>
      <c r="B479" s="452" t="s">
        <v>1407</v>
      </c>
      <c r="C479" s="410">
        <v>5000</v>
      </c>
      <c r="D479" s="410"/>
      <c r="E479" s="410">
        <v>0</v>
      </c>
      <c r="F479" s="395">
        <f t="shared" si="24"/>
        <v>5000</v>
      </c>
    </row>
    <row r="480" spans="1:6" ht="31.5">
      <c r="A480" s="508">
        <v>500</v>
      </c>
      <c r="B480" s="514" t="s">
        <v>84</v>
      </c>
      <c r="C480" s="510">
        <f>SUM(C481:C483)</f>
        <v>105000</v>
      </c>
      <c r="D480" s="510">
        <f>SUM(D481:D483)</f>
        <v>0</v>
      </c>
      <c r="E480" s="510">
        <f>SUM(E481:E483)</f>
        <v>0</v>
      </c>
      <c r="F480" s="510">
        <f>SUM(F481:F483)</f>
        <v>105000</v>
      </c>
    </row>
    <row r="481" spans="1:6" ht="47.25">
      <c r="A481" s="449">
        <v>551</v>
      </c>
      <c r="B481" s="451" t="s">
        <v>1408</v>
      </c>
      <c r="C481" s="410">
        <v>65000</v>
      </c>
      <c r="D481" s="410">
        <v>0</v>
      </c>
      <c r="E481" s="410">
        <v>0</v>
      </c>
      <c r="F481" s="395">
        <f t="shared" si="24"/>
        <v>65000</v>
      </c>
    </row>
    <row r="482" spans="1:6" ht="31.5">
      <c r="A482" s="449">
        <v>560</v>
      </c>
      <c r="B482" s="452" t="s">
        <v>1409</v>
      </c>
      <c r="C482" s="410">
        <v>25000</v>
      </c>
      <c r="D482" s="410">
        <v>0</v>
      </c>
      <c r="E482" s="410">
        <v>0</v>
      </c>
      <c r="F482" s="395">
        <f t="shared" si="24"/>
        <v>25000</v>
      </c>
    </row>
    <row r="483" spans="1:6" ht="47.25">
      <c r="A483" s="449">
        <v>580</v>
      </c>
      <c r="B483" s="451" t="s">
        <v>1410</v>
      </c>
      <c r="C483" s="410">
        <v>15000</v>
      </c>
      <c r="D483" s="410">
        <v>0</v>
      </c>
      <c r="E483" s="410">
        <v>0</v>
      </c>
      <c r="F483" s="395">
        <f t="shared" si="24"/>
        <v>15000</v>
      </c>
    </row>
    <row r="484" spans="1:6" ht="15.75">
      <c r="A484" s="520">
        <v>1000</v>
      </c>
      <c r="B484" s="527" t="s">
        <v>90</v>
      </c>
      <c r="C484" s="522">
        <f>SUM(C485:C492)</f>
        <v>313200</v>
      </c>
      <c r="D484" s="522">
        <f>SUM(D485:D492)</f>
        <v>0</v>
      </c>
      <c r="E484" s="522">
        <f>SUM(E485:E492)</f>
        <v>0</v>
      </c>
      <c r="F484" s="522">
        <f>SUM(F485:F492)</f>
        <v>313200</v>
      </c>
    </row>
    <row r="485" spans="1:6" ht="15.75">
      <c r="A485" s="449">
        <v>1011</v>
      </c>
      <c r="B485" s="451" t="s">
        <v>91</v>
      </c>
      <c r="C485" s="410">
        <v>70000</v>
      </c>
      <c r="D485" s="410">
        <v>0</v>
      </c>
      <c r="E485" s="410">
        <v>0</v>
      </c>
      <c r="F485" s="395">
        <f t="shared" si="24"/>
        <v>70000</v>
      </c>
    </row>
    <row r="486" spans="1:6" ht="15.75">
      <c r="A486" s="449">
        <v>1012</v>
      </c>
      <c r="B486" s="451" t="s">
        <v>92</v>
      </c>
      <c r="C486" s="410">
        <v>5000</v>
      </c>
      <c r="D486" s="410">
        <v>0</v>
      </c>
      <c r="E486" s="410">
        <v>0</v>
      </c>
      <c r="F486" s="395">
        <f aca="true" t="shared" si="25" ref="F486:F491">SUM(C486:E486)</f>
        <v>5000</v>
      </c>
    </row>
    <row r="487" spans="1:6" ht="15.75">
      <c r="A487" s="449">
        <v>1015</v>
      </c>
      <c r="B487" s="451" t="s">
        <v>95</v>
      </c>
      <c r="C487" s="410">
        <v>37200</v>
      </c>
      <c r="D487" s="410">
        <v>0</v>
      </c>
      <c r="E487" s="410">
        <v>0</v>
      </c>
      <c r="F487" s="395">
        <f t="shared" si="25"/>
        <v>37200</v>
      </c>
    </row>
    <row r="488" spans="1:6" ht="15.75">
      <c r="A488" s="449">
        <v>1016</v>
      </c>
      <c r="B488" s="451" t="s">
        <v>96</v>
      </c>
      <c r="C488" s="410">
        <v>80000</v>
      </c>
      <c r="D488" s="410">
        <v>0</v>
      </c>
      <c r="E488" s="410">
        <v>0</v>
      </c>
      <c r="F488" s="395">
        <f t="shared" si="25"/>
        <v>80000</v>
      </c>
    </row>
    <row r="489" spans="1:6" ht="15.75">
      <c r="A489" s="449">
        <v>1020</v>
      </c>
      <c r="B489" s="450" t="s">
        <v>1411</v>
      </c>
      <c r="C489" s="410">
        <v>70000</v>
      </c>
      <c r="D489" s="410">
        <v>0</v>
      </c>
      <c r="E489" s="410">
        <v>0</v>
      </c>
      <c r="F489" s="395">
        <f t="shared" si="25"/>
        <v>70000</v>
      </c>
    </row>
    <row r="490" spans="1:6" ht="15.75">
      <c r="A490" s="449">
        <v>1030</v>
      </c>
      <c r="B490" s="451" t="s">
        <v>98</v>
      </c>
      <c r="C490" s="410">
        <v>50000</v>
      </c>
      <c r="D490" s="410">
        <v>0</v>
      </c>
      <c r="E490" s="410">
        <v>0</v>
      </c>
      <c r="F490" s="395">
        <f t="shared" si="25"/>
        <v>50000</v>
      </c>
    </row>
    <row r="491" spans="1:6" ht="15.75">
      <c r="A491" s="449">
        <v>1051</v>
      </c>
      <c r="B491" s="451" t="s">
        <v>1412</v>
      </c>
      <c r="C491" s="410">
        <v>1000</v>
      </c>
      <c r="D491" s="410">
        <v>0</v>
      </c>
      <c r="E491" s="410">
        <v>0</v>
      </c>
      <c r="F491" s="395">
        <f t="shared" si="25"/>
        <v>1000</v>
      </c>
    </row>
    <row r="492" spans="1:6" ht="47.25">
      <c r="A492" s="427">
        <v>1098</v>
      </c>
      <c r="B492" s="428" t="s">
        <v>1442</v>
      </c>
      <c r="C492" s="410"/>
      <c r="D492" s="410">
        <v>0</v>
      </c>
      <c r="E492" s="410">
        <v>0</v>
      </c>
      <c r="F492" s="395">
        <f>SUM(C492:E492)</f>
        <v>0</v>
      </c>
    </row>
    <row r="493" spans="1:6" ht="15.75">
      <c r="A493" s="546" t="s">
        <v>477</v>
      </c>
      <c r="B493" s="546"/>
      <c r="C493" s="396">
        <f>SUM(C475+C477+C480+C484)</f>
        <v>798200</v>
      </c>
      <c r="D493" s="396">
        <f>SUM(D475+D477+D480+D484)</f>
        <v>0</v>
      </c>
      <c r="E493" s="396">
        <f>SUM(E475+E477+E480+E484)</f>
        <v>0</v>
      </c>
      <c r="F493" s="396">
        <f>SUM(F475+F477+F480+F484)</f>
        <v>798200</v>
      </c>
    </row>
    <row r="494" spans="1:6" ht="15.75">
      <c r="A494" s="375"/>
      <c r="B494" s="375"/>
      <c r="C494" s="396"/>
      <c r="D494" s="410"/>
      <c r="E494" s="410"/>
      <c r="F494" s="410"/>
    </row>
    <row r="495" spans="1:6" ht="15.75">
      <c r="A495" s="544" t="s">
        <v>420</v>
      </c>
      <c r="B495" s="544"/>
      <c r="C495" s="543" t="s">
        <v>1331</v>
      </c>
      <c r="D495" s="543"/>
      <c r="E495" s="543"/>
      <c r="F495" s="543"/>
    </row>
    <row r="496" spans="1:6" ht="47.25">
      <c r="A496" s="421" t="s">
        <v>30</v>
      </c>
      <c r="B496" s="436" t="s">
        <v>421</v>
      </c>
      <c r="C496" s="423" t="s">
        <v>467</v>
      </c>
      <c r="D496" s="423" t="s">
        <v>1344</v>
      </c>
      <c r="E496" s="423" t="s">
        <v>1345</v>
      </c>
      <c r="F496" s="424" t="s">
        <v>1346</v>
      </c>
    </row>
    <row r="497" spans="1:6" ht="15.75">
      <c r="A497" s="547" t="s">
        <v>306</v>
      </c>
      <c r="B497" s="547"/>
      <c r="C497" s="547"/>
      <c r="D497" s="547"/>
      <c r="E497" s="547"/>
      <c r="F497" s="547"/>
    </row>
    <row r="498" spans="1:6" ht="47.25">
      <c r="A498" s="486">
        <v>100</v>
      </c>
      <c r="B498" s="487" t="s">
        <v>434</v>
      </c>
      <c r="C498" s="488">
        <f>SUM(C499)</f>
        <v>75000</v>
      </c>
      <c r="D498" s="488">
        <f>SUM(D499)</f>
        <v>0</v>
      </c>
      <c r="E498" s="488">
        <f>SUM(E499)</f>
        <v>0</v>
      </c>
      <c r="F498" s="488">
        <f>SUM(F499)</f>
        <v>75000</v>
      </c>
    </row>
    <row r="499" spans="1:6" ht="47.25">
      <c r="A499" s="427">
        <v>101</v>
      </c>
      <c r="B499" s="428" t="s">
        <v>1402</v>
      </c>
      <c r="C499" s="410">
        <v>75000</v>
      </c>
      <c r="D499" s="410">
        <v>0</v>
      </c>
      <c r="E499" s="410">
        <v>0</v>
      </c>
      <c r="F499" s="395">
        <f aca="true" t="shared" si="26" ref="F499:F505">SUM(C499:E499)</f>
        <v>75000</v>
      </c>
    </row>
    <row r="500" spans="1:6" ht="31.5">
      <c r="A500" s="497">
        <v>200</v>
      </c>
      <c r="B500" s="503" t="s">
        <v>437</v>
      </c>
      <c r="C500" s="499">
        <f>SUM(C501)</f>
        <v>2000</v>
      </c>
      <c r="D500" s="499">
        <f>SUM(D501)</f>
        <v>0</v>
      </c>
      <c r="E500" s="499">
        <f>SUM(E501)</f>
        <v>0</v>
      </c>
      <c r="F500" s="499">
        <f>SUM(F501)</f>
        <v>2000</v>
      </c>
    </row>
    <row r="501" spans="1:6" ht="31.5">
      <c r="A501" s="427">
        <v>209</v>
      </c>
      <c r="B501" s="431" t="s">
        <v>1407</v>
      </c>
      <c r="C501" s="410">
        <v>2000</v>
      </c>
      <c r="D501" s="410">
        <v>0</v>
      </c>
      <c r="E501" s="410">
        <v>0</v>
      </c>
      <c r="F501" s="395">
        <f t="shared" si="26"/>
        <v>2000</v>
      </c>
    </row>
    <row r="502" spans="1:6" ht="31.5">
      <c r="A502" s="508">
        <v>500</v>
      </c>
      <c r="B502" s="511" t="s">
        <v>84</v>
      </c>
      <c r="C502" s="510">
        <f>SUM(C503:C505)</f>
        <v>17000</v>
      </c>
      <c r="D502" s="510">
        <f>SUM(D503:D505)</f>
        <v>0</v>
      </c>
      <c r="E502" s="510">
        <f>SUM(E503:E505)</f>
        <v>0</v>
      </c>
      <c r="F502" s="510">
        <f>SUM(F503:F505)</f>
        <v>17000</v>
      </c>
    </row>
    <row r="503" spans="1:6" ht="47.25">
      <c r="A503" s="427">
        <v>551</v>
      </c>
      <c r="B503" s="429" t="s">
        <v>1408</v>
      </c>
      <c r="C503" s="410">
        <v>10000</v>
      </c>
      <c r="D503" s="410">
        <v>0</v>
      </c>
      <c r="E503" s="410">
        <v>0</v>
      </c>
      <c r="F503" s="395">
        <f t="shared" si="26"/>
        <v>10000</v>
      </c>
    </row>
    <row r="504" spans="1:6" ht="31.5">
      <c r="A504" s="427">
        <v>560</v>
      </c>
      <c r="B504" s="431" t="s">
        <v>1409</v>
      </c>
      <c r="C504" s="410">
        <v>5000</v>
      </c>
      <c r="D504" s="410">
        <v>0</v>
      </c>
      <c r="E504" s="410">
        <v>0</v>
      </c>
      <c r="F504" s="395">
        <f t="shared" si="26"/>
        <v>5000</v>
      </c>
    </row>
    <row r="505" spans="1:6" ht="47.25">
      <c r="A505" s="427">
        <v>580</v>
      </c>
      <c r="B505" s="429" t="s">
        <v>1410</v>
      </c>
      <c r="C505" s="410">
        <v>2000</v>
      </c>
      <c r="D505" s="410">
        <v>0</v>
      </c>
      <c r="E505" s="410">
        <v>0</v>
      </c>
      <c r="F505" s="395">
        <f t="shared" si="26"/>
        <v>2000</v>
      </c>
    </row>
    <row r="506" spans="1:6" ht="15.75">
      <c r="A506" s="520">
        <v>1000</v>
      </c>
      <c r="B506" s="523" t="s">
        <v>90</v>
      </c>
      <c r="C506" s="522">
        <f>SUM(C507:C513)</f>
        <v>54140</v>
      </c>
      <c r="D506" s="522">
        <f>SUM(D507:D513)</f>
        <v>0</v>
      </c>
      <c r="E506" s="522">
        <f>SUM(E507:E513)</f>
        <v>0</v>
      </c>
      <c r="F506" s="522">
        <f>SUM(F507:F513)</f>
        <v>54140</v>
      </c>
    </row>
    <row r="507" spans="1:6" ht="15.75">
      <c r="A507" s="427">
        <v>1011</v>
      </c>
      <c r="B507" s="429" t="s">
        <v>91</v>
      </c>
      <c r="C507" s="410">
        <v>8000</v>
      </c>
      <c r="D507" s="410">
        <v>0</v>
      </c>
      <c r="E507" s="410">
        <v>0</v>
      </c>
      <c r="F507" s="395">
        <f aca="true" t="shared" si="27" ref="F507:F512">SUM(C507:E507)</f>
        <v>8000</v>
      </c>
    </row>
    <row r="508" spans="1:6" ht="15.75">
      <c r="A508" s="427">
        <v>1013</v>
      </c>
      <c r="B508" s="429" t="s">
        <v>93</v>
      </c>
      <c r="C508" s="410">
        <v>5000</v>
      </c>
      <c r="D508" s="410">
        <v>0</v>
      </c>
      <c r="E508" s="410">
        <v>0</v>
      </c>
      <c r="F508" s="395">
        <f t="shared" si="27"/>
        <v>5000</v>
      </c>
    </row>
    <row r="509" spans="1:6" ht="15.75">
      <c r="A509" s="427">
        <v>1015</v>
      </c>
      <c r="B509" s="429" t="s">
        <v>95</v>
      </c>
      <c r="C509" s="410">
        <v>10000</v>
      </c>
      <c r="D509" s="410">
        <v>0</v>
      </c>
      <c r="E509" s="410">
        <v>0</v>
      </c>
      <c r="F509" s="395">
        <f t="shared" si="27"/>
        <v>10000</v>
      </c>
    </row>
    <row r="510" spans="1:6" ht="15.75">
      <c r="A510" s="427">
        <v>1016</v>
      </c>
      <c r="B510" s="429" t="s">
        <v>96</v>
      </c>
      <c r="C510" s="410">
        <v>10000</v>
      </c>
      <c r="D510" s="410">
        <v>0</v>
      </c>
      <c r="E510" s="410">
        <v>0</v>
      </c>
      <c r="F510" s="395">
        <f t="shared" si="27"/>
        <v>10000</v>
      </c>
    </row>
    <row r="511" spans="1:6" ht="15.75">
      <c r="A511" s="427">
        <v>1020</v>
      </c>
      <c r="B511" s="428" t="s">
        <v>1411</v>
      </c>
      <c r="C511" s="410">
        <v>20000</v>
      </c>
      <c r="D511" s="410">
        <v>0</v>
      </c>
      <c r="E511" s="410">
        <v>0</v>
      </c>
      <c r="F511" s="395">
        <f t="shared" si="27"/>
        <v>20000</v>
      </c>
    </row>
    <row r="512" spans="1:6" ht="15.75">
      <c r="A512" s="427">
        <v>1051</v>
      </c>
      <c r="B512" s="429" t="s">
        <v>1412</v>
      </c>
      <c r="C512" s="410">
        <v>1140</v>
      </c>
      <c r="D512" s="410">
        <v>0</v>
      </c>
      <c r="E512" s="410">
        <v>0</v>
      </c>
      <c r="F512" s="395">
        <f t="shared" si="27"/>
        <v>1140</v>
      </c>
    </row>
    <row r="513" spans="1:6" ht="47.25">
      <c r="A513" s="427">
        <v>1098</v>
      </c>
      <c r="B513" s="428" t="s">
        <v>1442</v>
      </c>
      <c r="C513" s="410"/>
      <c r="D513" s="410">
        <v>0</v>
      </c>
      <c r="E513" s="410">
        <v>0</v>
      </c>
      <c r="F513" s="395">
        <f>SUM(C513:E513)</f>
        <v>0</v>
      </c>
    </row>
    <row r="514" spans="1:6" ht="31.5">
      <c r="A514" s="425">
        <v>5200</v>
      </c>
      <c r="B514" s="440" t="s">
        <v>138</v>
      </c>
      <c r="C514" s="396">
        <f>SUM(C515)</f>
        <v>0</v>
      </c>
      <c r="D514" s="396">
        <f>SUM(D515)</f>
        <v>0</v>
      </c>
      <c r="E514" s="396">
        <f>SUM(E515)</f>
        <v>0</v>
      </c>
      <c r="F514" s="396">
        <f>SUM(F515)</f>
        <v>0</v>
      </c>
    </row>
    <row r="515" spans="1:6" ht="47.25">
      <c r="A515" s="427">
        <v>5203</v>
      </c>
      <c r="B515" s="429" t="s">
        <v>1423</v>
      </c>
      <c r="C515" s="410">
        <v>0</v>
      </c>
      <c r="D515" s="410">
        <v>0</v>
      </c>
      <c r="E515" s="410">
        <v>0</v>
      </c>
      <c r="F515" s="395">
        <f>SUM(C515:E515)</f>
        <v>0</v>
      </c>
    </row>
    <row r="516" spans="1:6" ht="15.75">
      <c r="A516" s="546" t="s">
        <v>477</v>
      </c>
      <c r="B516" s="546"/>
      <c r="C516" s="376">
        <f>SUM(C498+C500+C502+C506+C514)</f>
        <v>148140</v>
      </c>
      <c r="D516" s="376">
        <f>SUM(D498+D500+D502+D506+D514)</f>
        <v>0</v>
      </c>
      <c r="E516" s="376">
        <f>SUM(E498+E500+E502+E506+E514)</f>
        <v>0</v>
      </c>
      <c r="F516" s="376">
        <f>SUM(F498+F500+F502+F506+F514)</f>
        <v>148140</v>
      </c>
    </row>
    <row r="517" spans="1:6" ht="15.75">
      <c r="A517" s="375"/>
      <c r="B517" s="375"/>
      <c r="C517" s="447"/>
      <c r="D517" s="447"/>
      <c r="E517" s="447"/>
      <c r="F517" s="447"/>
    </row>
    <row r="518" spans="1:6" ht="15.75">
      <c r="A518" s="544" t="s">
        <v>420</v>
      </c>
      <c r="B518" s="544"/>
      <c r="C518" s="543" t="s">
        <v>1331</v>
      </c>
      <c r="D518" s="543"/>
      <c r="E518" s="543"/>
      <c r="F518" s="543"/>
    </row>
    <row r="519" spans="1:6" ht="47.25">
      <c r="A519" s="421" t="s">
        <v>30</v>
      </c>
      <c r="B519" s="436" t="s">
        <v>421</v>
      </c>
      <c r="C519" s="423" t="s">
        <v>467</v>
      </c>
      <c r="D519" s="423" t="s">
        <v>1344</v>
      </c>
      <c r="E519" s="423" t="s">
        <v>1345</v>
      </c>
      <c r="F519" s="424" t="s">
        <v>1346</v>
      </c>
    </row>
    <row r="520" spans="1:6" ht="15.75">
      <c r="A520" s="547" t="s">
        <v>307</v>
      </c>
      <c r="B520" s="547"/>
      <c r="C520" s="547"/>
      <c r="D520" s="547"/>
      <c r="E520" s="547"/>
      <c r="F520" s="547"/>
    </row>
    <row r="521" spans="1:6" ht="15.75">
      <c r="A521" s="525">
        <v>1000</v>
      </c>
      <c r="B521" s="524" t="s">
        <v>90</v>
      </c>
      <c r="C521" s="528">
        <f>SUM(C522)</f>
        <v>516780</v>
      </c>
      <c r="D521" s="528">
        <f>SUM(D522)</f>
        <v>0</v>
      </c>
      <c r="E521" s="528">
        <f>SUM(E522)</f>
        <v>0</v>
      </c>
      <c r="F521" s="528">
        <f>SUM(F522)</f>
        <v>516780</v>
      </c>
    </row>
    <row r="522" spans="1:6" ht="15.75">
      <c r="A522" s="448">
        <v>1020</v>
      </c>
      <c r="B522" s="428" t="s">
        <v>1411</v>
      </c>
      <c r="C522" s="453">
        <v>516780</v>
      </c>
      <c r="D522" s="453">
        <v>0</v>
      </c>
      <c r="E522" s="453">
        <v>0</v>
      </c>
      <c r="F522" s="454">
        <f>SUM(C522:E522)</f>
        <v>516780</v>
      </c>
    </row>
    <row r="523" spans="1:6" ht="15.75">
      <c r="A523" s="546" t="s">
        <v>477</v>
      </c>
      <c r="B523" s="546"/>
      <c r="C523" s="396">
        <f>SUM(C521)</f>
        <v>516780</v>
      </c>
      <c r="D523" s="396">
        <f>SUM(D521)</f>
        <v>0</v>
      </c>
      <c r="E523" s="396">
        <f>SUM(E521)</f>
        <v>0</v>
      </c>
      <c r="F523" s="396">
        <f>SUM(F521)</f>
        <v>516780</v>
      </c>
    </row>
    <row r="524" spans="1:6" ht="15.75">
      <c r="A524" s="375"/>
      <c r="B524" s="375"/>
      <c r="C524" s="396"/>
      <c r="D524" s="410"/>
      <c r="E524" s="410"/>
      <c r="F524" s="410"/>
    </row>
    <row r="525" spans="1:6" ht="15.75">
      <c r="A525" s="544" t="s">
        <v>420</v>
      </c>
      <c r="B525" s="544"/>
      <c r="C525" s="543" t="s">
        <v>1331</v>
      </c>
      <c r="D525" s="543"/>
      <c r="E525" s="543"/>
      <c r="F525" s="543"/>
    </row>
    <row r="526" spans="1:6" ht="47.25">
      <c r="A526" s="421" t="s">
        <v>30</v>
      </c>
      <c r="B526" s="436" t="s">
        <v>421</v>
      </c>
      <c r="C526" s="423" t="s">
        <v>467</v>
      </c>
      <c r="D526" s="423" t="s">
        <v>1344</v>
      </c>
      <c r="E526" s="423" t="s">
        <v>1345</v>
      </c>
      <c r="F526" s="424" t="s">
        <v>1346</v>
      </c>
    </row>
    <row r="527" spans="1:6" ht="15.75">
      <c r="A527" s="547" t="s">
        <v>1258</v>
      </c>
      <c r="B527" s="547"/>
      <c r="C527" s="547"/>
      <c r="D527" s="547"/>
      <c r="E527" s="547"/>
      <c r="F527" s="547"/>
    </row>
    <row r="528" spans="1:6" ht="47.25">
      <c r="A528" s="486">
        <v>100</v>
      </c>
      <c r="B528" s="487" t="s">
        <v>434</v>
      </c>
      <c r="C528" s="488">
        <f>SUM(C529)</f>
        <v>100000</v>
      </c>
      <c r="D528" s="488">
        <f>SUM(D529)</f>
        <v>0</v>
      </c>
      <c r="E528" s="488">
        <f>SUM(E529)</f>
        <v>0</v>
      </c>
      <c r="F528" s="488">
        <f>SUM(F529)</f>
        <v>100000</v>
      </c>
    </row>
    <row r="529" spans="1:6" ht="47.25">
      <c r="A529" s="427">
        <v>101</v>
      </c>
      <c r="B529" s="428" t="s">
        <v>1402</v>
      </c>
      <c r="C529" s="410">
        <v>100000</v>
      </c>
      <c r="D529" s="384">
        <v>0</v>
      </c>
      <c r="E529" s="384">
        <v>0</v>
      </c>
      <c r="F529" s="395">
        <f aca="true" t="shared" si="28" ref="F529:F545">SUM(C529:E529)</f>
        <v>100000</v>
      </c>
    </row>
    <row r="530" spans="1:6" ht="31.5">
      <c r="A530" s="497">
        <v>200</v>
      </c>
      <c r="B530" s="498" t="s">
        <v>437</v>
      </c>
      <c r="C530" s="499">
        <f>SUM(C531:C534)</f>
        <v>95000</v>
      </c>
      <c r="D530" s="499">
        <f>SUM(D531:D534)</f>
        <v>0</v>
      </c>
      <c r="E530" s="499">
        <f>SUM(E531:E534)</f>
        <v>0</v>
      </c>
      <c r="F530" s="499">
        <f>SUM(F531:F534)</f>
        <v>95000</v>
      </c>
    </row>
    <row r="531" spans="1:6" ht="31.5">
      <c r="A531" s="427">
        <v>201</v>
      </c>
      <c r="B531" s="428" t="s">
        <v>1420</v>
      </c>
      <c r="C531" s="410">
        <v>80000</v>
      </c>
      <c r="D531" s="384">
        <v>0</v>
      </c>
      <c r="E531" s="384">
        <v>0</v>
      </c>
      <c r="F531" s="395">
        <f t="shared" si="28"/>
        <v>80000</v>
      </c>
    </row>
    <row r="532" spans="1:6" ht="47.25">
      <c r="A532" s="427">
        <v>205</v>
      </c>
      <c r="B532" s="429" t="s">
        <v>1405</v>
      </c>
      <c r="C532" s="410">
        <v>5000</v>
      </c>
      <c r="D532" s="384">
        <v>0</v>
      </c>
      <c r="E532" s="384">
        <v>0</v>
      </c>
      <c r="F532" s="395">
        <f t="shared" si="28"/>
        <v>5000</v>
      </c>
    </row>
    <row r="533" spans="1:6" ht="31.5">
      <c r="A533" s="427">
        <v>208</v>
      </c>
      <c r="B533" s="430" t="s">
        <v>1406</v>
      </c>
      <c r="C533" s="410">
        <v>8000</v>
      </c>
      <c r="D533" s="384">
        <v>0</v>
      </c>
      <c r="E533" s="384">
        <v>0</v>
      </c>
      <c r="F533" s="395">
        <f t="shared" si="28"/>
        <v>8000</v>
      </c>
    </row>
    <row r="534" spans="1:6" ht="31.5">
      <c r="A534" s="427">
        <v>209</v>
      </c>
      <c r="B534" s="431" t="s">
        <v>1407</v>
      </c>
      <c r="C534" s="410">
        <v>2000</v>
      </c>
      <c r="D534" s="384">
        <v>0</v>
      </c>
      <c r="E534" s="384">
        <v>0</v>
      </c>
      <c r="F534" s="395">
        <f t="shared" si="28"/>
        <v>2000</v>
      </c>
    </row>
    <row r="535" spans="1:6" ht="31.5">
      <c r="A535" s="508">
        <v>500</v>
      </c>
      <c r="B535" s="509" t="s">
        <v>84</v>
      </c>
      <c r="C535" s="510">
        <f>SUM(C536:C538)</f>
        <v>100000</v>
      </c>
      <c r="D535" s="510">
        <f>SUM(D536:D538)</f>
        <v>0</v>
      </c>
      <c r="E535" s="510">
        <f>SUM(E536:E538)</f>
        <v>0</v>
      </c>
      <c r="F535" s="510">
        <f>SUM(F536:F538)</f>
        <v>100000</v>
      </c>
    </row>
    <row r="536" spans="1:6" ht="47.25">
      <c r="A536" s="427">
        <v>551</v>
      </c>
      <c r="B536" s="429" t="s">
        <v>1408</v>
      </c>
      <c r="C536" s="410">
        <v>50000</v>
      </c>
      <c r="D536" s="384">
        <v>0</v>
      </c>
      <c r="E536" s="384">
        <v>0</v>
      </c>
      <c r="F536" s="395">
        <f t="shared" si="28"/>
        <v>50000</v>
      </c>
    </row>
    <row r="537" spans="1:6" ht="31.5">
      <c r="A537" s="427">
        <v>560</v>
      </c>
      <c r="B537" s="431" t="s">
        <v>1409</v>
      </c>
      <c r="C537" s="410">
        <v>30000</v>
      </c>
      <c r="D537" s="384">
        <v>0</v>
      </c>
      <c r="E537" s="384">
        <v>0</v>
      </c>
      <c r="F537" s="395">
        <f t="shared" si="28"/>
        <v>30000</v>
      </c>
    </row>
    <row r="538" spans="1:6" ht="47.25">
      <c r="A538" s="427">
        <v>580</v>
      </c>
      <c r="B538" s="429" t="s">
        <v>1410</v>
      </c>
      <c r="C538" s="410">
        <v>20000</v>
      </c>
      <c r="D538" s="384">
        <v>0</v>
      </c>
      <c r="E538" s="384">
        <v>0</v>
      </c>
      <c r="F538" s="395">
        <f t="shared" si="28"/>
        <v>20000</v>
      </c>
    </row>
    <row r="539" spans="1:6" ht="15.75">
      <c r="A539" s="520">
        <v>1000</v>
      </c>
      <c r="B539" s="524" t="s">
        <v>90</v>
      </c>
      <c r="C539" s="522">
        <f>SUM(C540:C543)</f>
        <v>154024</v>
      </c>
      <c r="D539" s="522">
        <f>SUM(D540:D543)</f>
        <v>0</v>
      </c>
      <c r="E539" s="522">
        <f>SUM(E540:E543)</f>
        <v>0</v>
      </c>
      <c r="F539" s="522">
        <f>SUM(F540:F543)</f>
        <v>154024</v>
      </c>
    </row>
    <row r="540" spans="1:6" ht="15.75">
      <c r="A540" s="427">
        <v>1013</v>
      </c>
      <c r="B540" s="429" t="s">
        <v>93</v>
      </c>
      <c r="C540" s="410">
        <v>26000</v>
      </c>
      <c r="D540" s="384">
        <v>0</v>
      </c>
      <c r="E540" s="384">
        <v>0</v>
      </c>
      <c r="F540" s="395">
        <f t="shared" si="28"/>
        <v>26000</v>
      </c>
    </row>
    <row r="541" spans="1:6" ht="15.75">
      <c r="A541" s="427">
        <v>1015</v>
      </c>
      <c r="B541" s="429" t="s">
        <v>95</v>
      </c>
      <c r="C541" s="410">
        <v>51024</v>
      </c>
      <c r="D541" s="384">
        <v>0</v>
      </c>
      <c r="E541" s="384">
        <v>0</v>
      </c>
      <c r="F541" s="395">
        <f t="shared" si="28"/>
        <v>51024</v>
      </c>
    </row>
    <row r="542" spans="1:6" ht="15.75">
      <c r="A542" s="427">
        <v>1020</v>
      </c>
      <c r="B542" s="428" t="s">
        <v>1411</v>
      </c>
      <c r="C542" s="410">
        <v>77000</v>
      </c>
      <c r="D542" s="384">
        <v>0</v>
      </c>
      <c r="E542" s="384">
        <v>0</v>
      </c>
      <c r="F542" s="395">
        <f t="shared" si="28"/>
        <v>77000</v>
      </c>
    </row>
    <row r="543" spans="1:6" ht="47.25">
      <c r="A543" s="427">
        <v>1098</v>
      </c>
      <c r="B543" s="428" t="s">
        <v>1442</v>
      </c>
      <c r="C543" s="410"/>
      <c r="D543" s="384">
        <v>0</v>
      </c>
      <c r="E543" s="384">
        <v>0</v>
      </c>
      <c r="F543" s="395">
        <f>SUM(C543:E543)</f>
        <v>0</v>
      </c>
    </row>
    <row r="544" spans="1:6" ht="31.5">
      <c r="A544" s="425">
        <v>5200</v>
      </c>
      <c r="B544" s="434" t="s">
        <v>138</v>
      </c>
      <c r="C544" s="396">
        <f>SUM(C545)</f>
        <v>0</v>
      </c>
      <c r="D544" s="396">
        <f>SUM(D545)</f>
        <v>0</v>
      </c>
      <c r="E544" s="396">
        <f>SUM(E545)</f>
        <v>0</v>
      </c>
      <c r="F544" s="396">
        <f>SUM(F545)</f>
        <v>0</v>
      </c>
    </row>
    <row r="545" spans="1:6" ht="47.25">
      <c r="A545" s="427">
        <v>5203</v>
      </c>
      <c r="B545" s="429" t="s">
        <v>1423</v>
      </c>
      <c r="C545" s="410"/>
      <c r="D545" s="384">
        <v>0</v>
      </c>
      <c r="E545" s="384">
        <v>0</v>
      </c>
      <c r="F545" s="395">
        <f t="shared" si="28"/>
        <v>0</v>
      </c>
    </row>
    <row r="546" spans="1:6" ht="15.75">
      <c r="A546" s="546" t="s">
        <v>477</v>
      </c>
      <c r="B546" s="546"/>
      <c r="C546" s="396">
        <f>SUM(C528+C530+C535+C539+C544)</f>
        <v>449024</v>
      </c>
      <c r="D546" s="396">
        <f>SUM(D528+D530+D535+D539+D544)</f>
        <v>0</v>
      </c>
      <c r="E546" s="396">
        <f>SUM(E528+E530+E535+E539+E544)</f>
        <v>0</v>
      </c>
      <c r="F546" s="396">
        <f>SUM(F528+F530+F535+F539+F544)</f>
        <v>449024</v>
      </c>
    </row>
    <row r="547" spans="1:6" ht="15.75">
      <c r="A547" s="375"/>
      <c r="B547" s="375"/>
      <c r="C547" s="410"/>
      <c r="D547" s="410"/>
      <c r="E547" s="410"/>
      <c r="F547" s="410"/>
    </row>
    <row r="548" spans="1:6" ht="15.75">
      <c r="A548" s="544" t="s">
        <v>420</v>
      </c>
      <c r="B548" s="544"/>
      <c r="C548" s="554" t="s">
        <v>1331</v>
      </c>
      <c r="D548" s="554"/>
      <c r="E548" s="554"/>
      <c r="F548" s="554"/>
    </row>
    <row r="549" spans="1:6" ht="47.25">
      <c r="A549" s="421" t="s">
        <v>30</v>
      </c>
      <c r="B549" s="436" t="s">
        <v>421</v>
      </c>
      <c r="C549" s="423" t="s">
        <v>467</v>
      </c>
      <c r="D549" s="423" t="s">
        <v>1344</v>
      </c>
      <c r="E549" s="423" t="s">
        <v>1345</v>
      </c>
      <c r="F549" s="424" t="s">
        <v>1346</v>
      </c>
    </row>
    <row r="550" spans="1:6" ht="15.75">
      <c r="A550" s="547" t="s">
        <v>1250</v>
      </c>
      <c r="B550" s="547"/>
      <c r="C550" s="547"/>
      <c r="D550" s="547"/>
      <c r="E550" s="547"/>
      <c r="F550" s="547"/>
    </row>
    <row r="551" spans="1:6" ht="15.75">
      <c r="A551" s="520">
        <v>1000</v>
      </c>
      <c r="B551" s="524" t="s">
        <v>90</v>
      </c>
      <c r="C551" s="529">
        <f>SUM(C552)</f>
        <v>0</v>
      </c>
      <c r="D551" s="529">
        <f>SUM(D552)</f>
        <v>0</v>
      </c>
      <c r="E551" s="529">
        <f>SUM(E552)</f>
        <v>0</v>
      </c>
      <c r="F551" s="529">
        <f>SUM(F552)</f>
        <v>0</v>
      </c>
    </row>
    <row r="552" spans="1:6" ht="47.25">
      <c r="A552" s="427">
        <v>1098</v>
      </c>
      <c r="B552" s="428" t="s">
        <v>1442</v>
      </c>
      <c r="C552" s="410">
        <v>0</v>
      </c>
      <c r="D552" s="380"/>
      <c r="E552" s="380"/>
      <c r="F552" s="384">
        <f>SUM(C552:E552)</f>
        <v>0</v>
      </c>
    </row>
    <row r="553" spans="1:6" ht="15.75">
      <c r="A553" s="546" t="s">
        <v>477</v>
      </c>
      <c r="B553" s="546"/>
      <c r="C553" s="396">
        <f>SUM(C551)</f>
        <v>0</v>
      </c>
      <c r="D553" s="396">
        <f>SUM(D551)</f>
        <v>0</v>
      </c>
      <c r="E553" s="396">
        <f>SUM(E551)</f>
        <v>0</v>
      </c>
      <c r="F553" s="396">
        <f>SUM(F551)</f>
        <v>0</v>
      </c>
    </row>
    <row r="554" spans="1:6" ht="15.75">
      <c r="A554" s="375"/>
      <c r="B554" s="375"/>
      <c r="C554" s="410"/>
      <c r="D554" s="410"/>
      <c r="E554" s="410"/>
      <c r="F554" s="410"/>
    </row>
    <row r="555" spans="1:6" ht="15.75">
      <c r="A555" s="544" t="s">
        <v>420</v>
      </c>
      <c r="B555" s="544"/>
      <c r="C555" s="543" t="s">
        <v>1331</v>
      </c>
      <c r="D555" s="543"/>
      <c r="E555" s="543"/>
      <c r="F555" s="543"/>
    </row>
    <row r="556" spans="1:6" ht="47.25">
      <c r="A556" s="421" t="s">
        <v>30</v>
      </c>
      <c r="B556" s="436" t="s">
        <v>421</v>
      </c>
      <c r="C556" s="423" t="s">
        <v>467</v>
      </c>
      <c r="D556" s="423" t="s">
        <v>1344</v>
      </c>
      <c r="E556" s="423" t="s">
        <v>1345</v>
      </c>
      <c r="F556" s="424" t="s">
        <v>1346</v>
      </c>
    </row>
    <row r="557" spans="1:6" ht="15.75">
      <c r="A557" s="547" t="s">
        <v>312</v>
      </c>
      <c r="B557" s="547"/>
      <c r="C557" s="547"/>
      <c r="D557" s="547"/>
      <c r="E557" s="547"/>
      <c r="F557" s="547"/>
    </row>
    <row r="558" spans="1:6" ht="15.75">
      <c r="A558" s="520">
        <v>1000</v>
      </c>
      <c r="B558" s="524" t="s">
        <v>90</v>
      </c>
      <c r="C558" s="522">
        <f>SUM(C559:C559)</f>
        <v>0</v>
      </c>
      <c r="D558" s="522">
        <f>SUM(D559:D559)</f>
        <v>0</v>
      </c>
      <c r="E558" s="522">
        <f>SUM(E559:E559)</f>
        <v>0</v>
      </c>
      <c r="F558" s="522">
        <f>SUM(F559:F559)</f>
        <v>0</v>
      </c>
    </row>
    <row r="559" spans="1:6" ht="47.25">
      <c r="A559" s="427">
        <v>1098</v>
      </c>
      <c r="B559" s="428" t="s">
        <v>1442</v>
      </c>
      <c r="C559" s="410"/>
      <c r="D559" s="410"/>
      <c r="E559" s="410"/>
      <c r="F559" s="384">
        <f>SUM(C559:E559)</f>
        <v>0</v>
      </c>
    </row>
    <row r="560" spans="1:6" ht="15.75">
      <c r="A560" s="546" t="s">
        <v>477</v>
      </c>
      <c r="B560" s="546"/>
      <c r="C560" s="376">
        <f>SUM(C558)</f>
        <v>0</v>
      </c>
      <c r="D560" s="376">
        <f>SUM(D558)</f>
        <v>0</v>
      </c>
      <c r="E560" s="376">
        <f>SUM(E558)</f>
        <v>0</v>
      </c>
      <c r="F560" s="376">
        <f>SUM(F558)</f>
        <v>0</v>
      </c>
    </row>
    <row r="561" spans="1:6" ht="15.75">
      <c r="A561" s="375"/>
      <c r="B561" s="375"/>
      <c r="C561" s="447"/>
      <c r="D561" s="447"/>
      <c r="E561" s="447"/>
      <c r="F561" s="447"/>
    </row>
    <row r="562" spans="1:6" ht="51" customHeight="1">
      <c r="A562" s="555" t="s">
        <v>1351</v>
      </c>
      <c r="B562" s="555"/>
      <c r="C562" s="471">
        <f>SUM(C420+C437+C463+C470+C493+C516+C523+C546+C553+C560)</f>
        <v>4069493</v>
      </c>
      <c r="D562" s="471">
        <f>SUM(D420+D437+D463+D470+D493+D516+D523+D546+D553+D560)</f>
        <v>96900</v>
      </c>
      <c r="E562" s="471">
        <f>SUM(E420+E437+E463+E470+E493+E516+E523+E546+E553+E560)</f>
        <v>0</v>
      </c>
      <c r="F562" s="471">
        <f>SUM(F420+F437+F463+F470+F493+F516+F523+F546+F553+F560)</f>
        <v>4166393</v>
      </c>
    </row>
    <row r="563" spans="1:6" ht="15.75">
      <c r="A563" s="544" t="s">
        <v>420</v>
      </c>
      <c r="B563" s="544"/>
      <c r="C563" s="543" t="s">
        <v>1331</v>
      </c>
      <c r="D563" s="543"/>
      <c r="E563" s="543"/>
      <c r="F563" s="543"/>
    </row>
    <row r="564" spans="1:6" ht="47.25">
      <c r="A564" s="421" t="s">
        <v>30</v>
      </c>
      <c r="B564" s="436" t="s">
        <v>421</v>
      </c>
      <c r="C564" s="423" t="s">
        <v>467</v>
      </c>
      <c r="D564" s="423" t="s">
        <v>1344</v>
      </c>
      <c r="E564" s="423" t="s">
        <v>1345</v>
      </c>
      <c r="F564" s="424" t="s">
        <v>1346</v>
      </c>
    </row>
    <row r="565" spans="1:6" ht="15.75">
      <c r="A565" s="547" t="s">
        <v>315</v>
      </c>
      <c r="B565" s="547"/>
      <c r="C565" s="547"/>
      <c r="D565" s="547"/>
      <c r="E565" s="547"/>
      <c r="F565" s="547"/>
    </row>
    <row r="566" spans="1:6" ht="15.75">
      <c r="A566" s="520">
        <v>1000</v>
      </c>
      <c r="B566" s="530" t="s">
        <v>90</v>
      </c>
      <c r="C566" s="522">
        <f>C567</f>
        <v>0</v>
      </c>
      <c r="D566" s="522">
        <f>SUM(D567)</f>
        <v>10000</v>
      </c>
      <c r="E566" s="522"/>
      <c r="F566" s="531">
        <f>SUM(C566:E566)</f>
        <v>10000</v>
      </c>
    </row>
    <row r="567" spans="1:6" ht="15.75">
      <c r="A567" s="427">
        <v>1016</v>
      </c>
      <c r="B567" s="451" t="s">
        <v>96</v>
      </c>
      <c r="C567" s="410">
        <v>0</v>
      </c>
      <c r="D567" s="410">
        <v>10000</v>
      </c>
      <c r="E567" s="410"/>
      <c r="F567" s="384">
        <f>SUM(C567:E567)</f>
        <v>10000</v>
      </c>
    </row>
    <row r="568" spans="1:6" ht="47.25">
      <c r="A568" s="425">
        <v>4600</v>
      </c>
      <c r="B568" s="455" t="s">
        <v>136</v>
      </c>
      <c r="C568" s="396">
        <v>0</v>
      </c>
      <c r="D568" s="396">
        <v>0</v>
      </c>
      <c r="E568" s="396"/>
      <c r="F568" s="420">
        <f>SUM(C568:E568)</f>
        <v>0</v>
      </c>
    </row>
    <row r="569" spans="1:6" ht="47.25">
      <c r="A569" s="425">
        <v>5100</v>
      </c>
      <c r="B569" s="434" t="s">
        <v>1357</v>
      </c>
      <c r="C569" s="396">
        <v>0</v>
      </c>
      <c r="D569" s="396">
        <v>0</v>
      </c>
      <c r="E569" s="396"/>
      <c r="F569" s="420">
        <f>SUM(C569:E569)</f>
        <v>0</v>
      </c>
    </row>
    <row r="570" spans="1:6" ht="15.75">
      <c r="A570" s="546" t="s">
        <v>477</v>
      </c>
      <c r="B570" s="546"/>
      <c r="C570" s="456">
        <f>C566+C568+C569</f>
        <v>0</v>
      </c>
      <c r="D570" s="376">
        <f>D566+D568+D569</f>
        <v>10000</v>
      </c>
      <c r="E570" s="376">
        <f>E566+E568+E569</f>
        <v>0</v>
      </c>
      <c r="F570" s="376">
        <f>F566+F568+F569</f>
        <v>10000</v>
      </c>
    </row>
    <row r="571" spans="1:6" ht="15.75">
      <c r="A571" s="375"/>
      <c r="B571" s="375"/>
      <c r="C571" s="447"/>
      <c r="D571" s="447"/>
      <c r="E571" s="447"/>
      <c r="F571" s="447"/>
    </row>
    <row r="572" spans="1:6" ht="15.75">
      <c r="A572" s="544" t="s">
        <v>420</v>
      </c>
      <c r="B572" s="544"/>
      <c r="C572" s="543" t="s">
        <v>1331</v>
      </c>
      <c r="D572" s="543"/>
      <c r="E572" s="543"/>
      <c r="F572" s="543"/>
    </row>
    <row r="573" spans="1:6" ht="47.25">
      <c r="A573" s="421" t="s">
        <v>30</v>
      </c>
      <c r="B573" s="436" t="s">
        <v>421</v>
      </c>
      <c r="C573" s="423" t="s">
        <v>467</v>
      </c>
      <c r="D573" s="423" t="s">
        <v>1344</v>
      </c>
      <c r="E573" s="423" t="s">
        <v>1345</v>
      </c>
      <c r="F573" s="424" t="s">
        <v>1346</v>
      </c>
    </row>
    <row r="574" spans="1:6" ht="15.75">
      <c r="A574" s="547" t="s">
        <v>316</v>
      </c>
      <c r="B574" s="547"/>
      <c r="C574" s="547"/>
      <c r="D574" s="547"/>
      <c r="E574" s="547"/>
      <c r="F574" s="547"/>
    </row>
    <row r="575" spans="1:6" ht="15.75">
      <c r="A575" s="520">
        <v>1000</v>
      </c>
      <c r="B575" s="521" t="s">
        <v>90</v>
      </c>
      <c r="C575" s="522">
        <f>SUM(C576:C578)</f>
        <v>0</v>
      </c>
      <c r="D575" s="522">
        <f>SUM(D576:D578)</f>
        <v>169000</v>
      </c>
      <c r="E575" s="522">
        <f>SUM(E576:E578)</f>
        <v>0</v>
      </c>
      <c r="F575" s="522">
        <f>SUM(F576:F578)</f>
        <v>169000</v>
      </c>
    </row>
    <row r="576" spans="1:6" ht="15.75">
      <c r="A576" s="427">
        <v>1015</v>
      </c>
      <c r="B576" s="429" t="s">
        <v>95</v>
      </c>
      <c r="C576" s="410">
        <v>0</v>
      </c>
      <c r="D576" s="410">
        <v>12000</v>
      </c>
      <c r="E576" s="410"/>
      <c r="F576" s="384">
        <f>SUM(C576:E576)</f>
        <v>12000</v>
      </c>
    </row>
    <row r="577" spans="1:6" ht="15.75">
      <c r="A577" s="427">
        <v>1016</v>
      </c>
      <c r="B577" s="429" t="s">
        <v>96</v>
      </c>
      <c r="C577" s="410">
        <v>0</v>
      </c>
      <c r="D577" s="410">
        <v>120000</v>
      </c>
      <c r="E577" s="410"/>
      <c r="F577" s="384">
        <f>SUM(C577:E577)</f>
        <v>120000</v>
      </c>
    </row>
    <row r="578" spans="1:6" ht="15.75">
      <c r="A578" s="427">
        <v>1020</v>
      </c>
      <c r="B578" s="428" t="s">
        <v>1411</v>
      </c>
      <c r="C578" s="410">
        <v>0</v>
      </c>
      <c r="D578" s="410">
        <v>37000</v>
      </c>
      <c r="E578" s="410"/>
      <c r="F578" s="384">
        <f>SUM(C578:E578)</f>
        <v>37000</v>
      </c>
    </row>
    <row r="579" spans="1:6" ht="15.75">
      <c r="A579" s="546" t="s">
        <v>477</v>
      </c>
      <c r="B579" s="546"/>
      <c r="C579" s="376">
        <f>C575</f>
        <v>0</v>
      </c>
      <c r="D579" s="376">
        <f>D575</f>
        <v>169000</v>
      </c>
      <c r="E579" s="376">
        <f>E575</f>
        <v>0</v>
      </c>
      <c r="F579" s="376">
        <f>F575</f>
        <v>169000</v>
      </c>
    </row>
    <row r="580" spans="1:6" ht="15.75">
      <c r="A580" s="375"/>
      <c r="B580" s="375"/>
      <c r="C580" s="376"/>
      <c r="D580" s="376"/>
      <c r="E580" s="376"/>
      <c r="F580" s="376"/>
    </row>
    <row r="581" spans="1:6" ht="15.75">
      <c r="A581" s="544" t="s">
        <v>420</v>
      </c>
      <c r="B581" s="544"/>
      <c r="C581" s="543" t="s">
        <v>1331</v>
      </c>
      <c r="D581" s="543"/>
      <c r="E581" s="543"/>
      <c r="F581" s="543"/>
    </row>
    <row r="582" spans="1:6" ht="47.25">
      <c r="A582" s="421" t="s">
        <v>30</v>
      </c>
      <c r="B582" s="436" t="s">
        <v>421</v>
      </c>
      <c r="C582" s="423" t="s">
        <v>467</v>
      </c>
      <c r="D582" s="423" t="s">
        <v>1344</v>
      </c>
      <c r="E582" s="423" t="s">
        <v>1345</v>
      </c>
      <c r="F582" s="424" t="s">
        <v>1346</v>
      </c>
    </row>
    <row r="583" spans="1:6" ht="15.75">
      <c r="A583" s="547" t="s">
        <v>317</v>
      </c>
      <c r="B583" s="547"/>
      <c r="C583" s="547"/>
      <c r="D583" s="547"/>
      <c r="E583" s="547"/>
      <c r="F583" s="547"/>
    </row>
    <row r="584" spans="1:6" ht="31.5">
      <c r="A584" s="497">
        <v>200</v>
      </c>
      <c r="B584" s="498" t="s">
        <v>437</v>
      </c>
      <c r="C584" s="499"/>
      <c r="D584" s="499">
        <f>SUM(D585)</f>
        <v>43000</v>
      </c>
      <c r="E584" s="499"/>
      <c r="F584" s="499">
        <f>SUM(F585)</f>
        <v>43000</v>
      </c>
    </row>
    <row r="585" spans="1:6" ht="31.5">
      <c r="A585" s="427">
        <v>202</v>
      </c>
      <c r="B585" s="429" t="s">
        <v>1404</v>
      </c>
      <c r="C585" s="410"/>
      <c r="D585" s="384">
        <v>43000</v>
      </c>
      <c r="E585" s="384"/>
      <c r="F585" s="384">
        <f>SUM(C585:E585)</f>
        <v>43000</v>
      </c>
    </row>
    <row r="586" spans="1:6" ht="31.5">
      <c r="A586" s="508">
        <v>500</v>
      </c>
      <c r="B586" s="509" t="s">
        <v>84</v>
      </c>
      <c r="C586" s="510"/>
      <c r="D586" s="510">
        <f>SUM(D587:D589)</f>
        <v>650</v>
      </c>
      <c r="E586" s="510"/>
      <c r="F586" s="510">
        <f>SUM(F587:F589)</f>
        <v>650</v>
      </c>
    </row>
    <row r="587" spans="1:6" ht="47.25">
      <c r="A587" s="427">
        <v>551</v>
      </c>
      <c r="B587" s="429" t="s">
        <v>1408</v>
      </c>
      <c r="C587" s="410"/>
      <c r="D587" s="384">
        <v>250</v>
      </c>
      <c r="E587" s="384"/>
      <c r="F587" s="384">
        <f aca="true" t="shared" si="29" ref="F587:F593">SUM(C587:E587)</f>
        <v>250</v>
      </c>
    </row>
    <row r="588" spans="1:6" ht="31.5">
      <c r="A588" s="427">
        <v>560</v>
      </c>
      <c r="B588" s="431" t="s">
        <v>1409</v>
      </c>
      <c r="C588" s="410"/>
      <c r="D588" s="384">
        <v>200</v>
      </c>
      <c r="E588" s="384"/>
      <c r="F588" s="384">
        <f t="shared" si="29"/>
        <v>200</v>
      </c>
    </row>
    <row r="589" spans="1:6" ht="47.25">
      <c r="A589" s="427">
        <v>580</v>
      </c>
      <c r="B589" s="429" t="s">
        <v>1410</v>
      </c>
      <c r="C589" s="410"/>
      <c r="D589" s="384">
        <v>200</v>
      </c>
      <c r="E589" s="384"/>
      <c r="F589" s="384">
        <f t="shared" si="29"/>
        <v>200</v>
      </c>
    </row>
    <row r="590" spans="1:6" ht="15.75">
      <c r="A590" s="520">
        <v>1000</v>
      </c>
      <c r="B590" s="524" t="s">
        <v>90</v>
      </c>
      <c r="C590" s="522"/>
      <c r="D590" s="522">
        <f>SUM(D591:D593)</f>
        <v>60200</v>
      </c>
      <c r="E590" s="522"/>
      <c r="F590" s="522">
        <f>SUM(F591:F593)</f>
        <v>60200</v>
      </c>
    </row>
    <row r="591" spans="1:6" ht="15.75">
      <c r="A591" s="427">
        <v>1015</v>
      </c>
      <c r="B591" s="429" t="s">
        <v>95</v>
      </c>
      <c r="C591" s="410"/>
      <c r="D591" s="384">
        <v>5200</v>
      </c>
      <c r="E591" s="384"/>
      <c r="F591" s="384">
        <f t="shared" si="29"/>
        <v>5200</v>
      </c>
    </row>
    <row r="592" spans="1:6" ht="15.75">
      <c r="A592" s="427">
        <v>1020</v>
      </c>
      <c r="B592" s="428" t="s">
        <v>1411</v>
      </c>
      <c r="C592" s="410"/>
      <c r="D592" s="384">
        <v>55000</v>
      </c>
      <c r="E592" s="384"/>
      <c r="F592" s="384">
        <f t="shared" si="29"/>
        <v>55000</v>
      </c>
    </row>
    <row r="593" spans="1:6" ht="15.75">
      <c r="A593" s="427">
        <v>1030</v>
      </c>
      <c r="B593" s="429" t="s">
        <v>1443</v>
      </c>
      <c r="C593" s="410"/>
      <c r="D593" s="475">
        <v>0</v>
      </c>
      <c r="E593" s="384"/>
      <c r="F593" s="384">
        <f t="shared" si="29"/>
        <v>0</v>
      </c>
    </row>
    <row r="594" spans="1:6" ht="47.25">
      <c r="A594" s="425">
        <v>5100</v>
      </c>
      <c r="B594" s="434" t="s">
        <v>1357</v>
      </c>
      <c r="C594" s="396"/>
      <c r="D594" s="396">
        <v>0</v>
      </c>
      <c r="E594" s="396"/>
      <c r="F594" s="420">
        <f>SUM(C594:E594)</f>
        <v>0</v>
      </c>
    </row>
    <row r="595" spans="1:6" ht="47.25">
      <c r="A595" s="425">
        <v>5100</v>
      </c>
      <c r="B595" s="434" t="s">
        <v>1363</v>
      </c>
      <c r="C595" s="396"/>
      <c r="D595" s="396">
        <v>0</v>
      </c>
      <c r="E595" s="396"/>
      <c r="F595" s="420">
        <f>SUM(C595:E595)</f>
        <v>0</v>
      </c>
    </row>
    <row r="596" spans="1:6" ht="15.75">
      <c r="A596" s="546" t="s">
        <v>477</v>
      </c>
      <c r="B596" s="546"/>
      <c r="C596" s="376"/>
      <c r="D596" s="376">
        <f>SUM(D584+D586+D590+D594+D595)</f>
        <v>103850</v>
      </c>
      <c r="E596" s="376"/>
      <c r="F596" s="376">
        <f>SUM(F584+F586+F590+F594+F595)</f>
        <v>103850</v>
      </c>
    </row>
    <row r="597" spans="1:6" ht="15.75">
      <c r="A597" s="375"/>
      <c r="B597" s="375"/>
      <c r="C597" s="376"/>
      <c r="D597" s="376"/>
      <c r="E597" s="376"/>
      <c r="F597" s="376"/>
    </row>
    <row r="598" spans="1:6" ht="15.75">
      <c r="A598" s="544" t="s">
        <v>420</v>
      </c>
      <c r="B598" s="544"/>
      <c r="C598" s="543" t="s">
        <v>1331</v>
      </c>
      <c r="D598" s="543"/>
      <c r="E598" s="543"/>
      <c r="F598" s="543"/>
    </row>
    <row r="599" spans="1:6" ht="47.25">
      <c r="A599" s="421" t="s">
        <v>30</v>
      </c>
      <c r="B599" s="436" t="s">
        <v>421</v>
      </c>
      <c r="C599" s="423" t="s">
        <v>467</v>
      </c>
      <c r="D599" s="423" t="s">
        <v>1344</v>
      </c>
      <c r="E599" s="423" t="s">
        <v>1345</v>
      </c>
      <c r="F599" s="424" t="s">
        <v>1346</v>
      </c>
    </row>
    <row r="600" spans="1:6" ht="15.75">
      <c r="A600" s="547" t="s">
        <v>319</v>
      </c>
      <c r="B600" s="547"/>
      <c r="C600" s="547"/>
      <c r="D600" s="547"/>
      <c r="E600" s="547"/>
      <c r="F600" s="547"/>
    </row>
    <row r="601" spans="1:6" ht="47.25">
      <c r="A601" s="486">
        <v>100</v>
      </c>
      <c r="B601" s="487" t="s">
        <v>434</v>
      </c>
      <c r="C601" s="488"/>
      <c r="D601" s="488">
        <f>SUM(D602)</f>
        <v>354000</v>
      </c>
      <c r="E601" s="488"/>
      <c r="F601" s="488">
        <f>SUM(F602)</f>
        <v>354000</v>
      </c>
    </row>
    <row r="602" spans="1:6" ht="47.25">
      <c r="A602" s="427">
        <v>101</v>
      </c>
      <c r="B602" s="428" t="s">
        <v>1402</v>
      </c>
      <c r="C602" s="396"/>
      <c r="D602" s="384">
        <v>354000</v>
      </c>
      <c r="E602" s="384"/>
      <c r="F602" s="384">
        <f aca="true" t="shared" si="30" ref="F602:F616">SUM(C602:E602)</f>
        <v>354000</v>
      </c>
    </row>
    <row r="603" spans="1:6" ht="31.5">
      <c r="A603" s="497">
        <v>200</v>
      </c>
      <c r="B603" s="498" t="s">
        <v>437</v>
      </c>
      <c r="C603" s="499"/>
      <c r="D603" s="499">
        <f>SUM(D604:D605)</f>
        <v>8200</v>
      </c>
      <c r="E603" s="499"/>
      <c r="F603" s="499">
        <f>SUM(F604:F605)</f>
        <v>8200</v>
      </c>
    </row>
    <row r="604" spans="1:6" ht="31.5">
      <c r="A604" s="427">
        <v>202</v>
      </c>
      <c r="B604" s="429" t="s">
        <v>1404</v>
      </c>
      <c r="C604" s="396"/>
      <c r="D604" s="384">
        <v>0</v>
      </c>
      <c r="E604" s="384"/>
      <c r="F604" s="384">
        <f t="shared" si="30"/>
        <v>0</v>
      </c>
    </row>
    <row r="605" spans="1:6" ht="47.25">
      <c r="A605" s="427">
        <v>205</v>
      </c>
      <c r="B605" s="429" t="s">
        <v>1405</v>
      </c>
      <c r="C605" s="396"/>
      <c r="D605" s="384">
        <v>8200</v>
      </c>
      <c r="E605" s="384"/>
      <c r="F605" s="384">
        <f t="shared" si="30"/>
        <v>8200</v>
      </c>
    </row>
    <row r="606" spans="1:6" ht="31.5">
      <c r="A606" s="508">
        <v>500</v>
      </c>
      <c r="B606" s="509" t="s">
        <v>84</v>
      </c>
      <c r="C606" s="515"/>
      <c r="D606" s="510">
        <f>SUM(D607:D609)</f>
        <v>70900</v>
      </c>
      <c r="E606" s="510"/>
      <c r="F606" s="510">
        <f>SUM(F607:F609)</f>
        <v>70900</v>
      </c>
    </row>
    <row r="607" spans="1:6" ht="47.25">
      <c r="A607" s="427">
        <v>551</v>
      </c>
      <c r="B607" s="429" t="s">
        <v>1408</v>
      </c>
      <c r="C607" s="396"/>
      <c r="D607" s="384">
        <v>43000</v>
      </c>
      <c r="E607" s="384"/>
      <c r="F607" s="384">
        <f t="shared" si="30"/>
        <v>43000</v>
      </c>
    </row>
    <row r="608" spans="1:6" ht="31.5">
      <c r="A608" s="427">
        <v>560</v>
      </c>
      <c r="B608" s="431" t="s">
        <v>1409</v>
      </c>
      <c r="C608" s="396"/>
      <c r="D608" s="384">
        <v>17500</v>
      </c>
      <c r="E608" s="384"/>
      <c r="F608" s="384">
        <f t="shared" si="30"/>
        <v>17500</v>
      </c>
    </row>
    <row r="609" spans="1:6" ht="47.25">
      <c r="A609" s="427">
        <v>580</v>
      </c>
      <c r="B609" s="429" t="s">
        <v>1410</v>
      </c>
      <c r="C609" s="396"/>
      <c r="D609" s="384">
        <v>10400</v>
      </c>
      <c r="E609" s="384"/>
      <c r="F609" s="384">
        <f t="shared" si="30"/>
        <v>10400</v>
      </c>
    </row>
    <row r="610" spans="1:6" ht="15.75">
      <c r="A610" s="520">
        <v>1000</v>
      </c>
      <c r="B610" s="524" t="s">
        <v>90</v>
      </c>
      <c r="C610" s="532"/>
      <c r="D610" s="522">
        <f>SUM(D611:D615)</f>
        <v>140500</v>
      </c>
      <c r="E610" s="522"/>
      <c r="F610" s="522">
        <f>SUM(F611:F615)</f>
        <v>140500</v>
      </c>
    </row>
    <row r="611" spans="1:6" ht="15.75">
      <c r="A611" s="427">
        <v>1013</v>
      </c>
      <c r="B611" s="429" t="s">
        <v>1474</v>
      </c>
      <c r="C611" s="410"/>
      <c r="D611" s="410">
        <v>6000</v>
      </c>
      <c r="E611" s="396"/>
      <c r="F611" s="384">
        <f t="shared" si="30"/>
        <v>6000</v>
      </c>
    </row>
    <row r="612" spans="1:6" ht="15.75">
      <c r="A612" s="427">
        <v>1015</v>
      </c>
      <c r="B612" s="429" t="s">
        <v>95</v>
      </c>
      <c r="C612" s="396"/>
      <c r="D612" s="384">
        <v>75000</v>
      </c>
      <c r="E612" s="384"/>
      <c r="F612" s="384">
        <f t="shared" si="30"/>
        <v>75000</v>
      </c>
    </row>
    <row r="613" spans="1:6" ht="15.75">
      <c r="A613" s="427">
        <v>1016</v>
      </c>
      <c r="B613" s="429" t="s">
        <v>96</v>
      </c>
      <c r="C613" s="396"/>
      <c r="D613" s="384">
        <v>42000</v>
      </c>
      <c r="E613" s="384"/>
      <c r="F613" s="384">
        <f t="shared" si="30"/>
        <v>42000</v>
      </c>
    </row>
    <row r="614" spans="1:6" ht="15.75">
      <c r="A614" s="427">
        <v>1020</v>
      </c>
      <c r="B614" s="428" t="s">
        <v>1411</v>
      </c>
      <c r="C614" s="396"/>
      <c r="D614" s="384">
        <v>10000</v>
      </c>
      <c r="E614" s="384"/>
      <c r="F614" s="384">
        <f t="shared" si="30"/>
        <v>10000</v>
      </c>
    </row>
    <row r="615" spans="1:6" ht="15.75">
      <c r="A615" s="427">
        <v>1030</v>
      </c>
      <c r="B615" s="429" t="s">
        <v>98</v>
      </c>
      <c r="C615" s="396"/>
      <c r="D615" s="384">
        <v>7500</v>
      </c>
      <c r="E615" s="384"/>
      <c r="F615" s="384">
        <f t="shared" si="30"/>
        <v>7500</v>
      </c>
    </row>
    <row r="616" spans="1:6" ht="47.25">
      <c r="A616" s="425">
        <v>5100</v>
      </c>
      <c r="B616" s="434" t="s">
        <v>1357</v>
      </c>
      <c r="C616" s="396"/>
      <c r="D616" s="401">
        <v>0</v>
      </c>
      <c r="E616" s="420"/>
      <c r="F616" s="420">
        <f t="shared" si="30"/>
        <v>0</v>
      </c>
    </row>
    <row r="617" spans="1:6" ht="31.5">
      <c r="A617" s="425">
        <v>5200</v>
      </c>
      <c r="B617" s="434" t="s">
        <v>138</v>
      </c>
      <c r="C617" s="410"/>
      <c r="D617" s="396">
        <f>SUM(D618+D619+D620)</f>
        <v>0</v>
      </c>
      <c r="E617" s="396">
        <f>SUM(E618+E619+E620)</f>
        <v>0</v>
      </c>
      <c r="F617" s="396">
        <f>SUM(F618+F619+F620)</f>
        <v>0</v>
      </c>
    </row>
    <row r="618" spans="1:6" ht="47.25">
      <c r="A618" s="427">
        <v>5203</v>
      </c>
      <c r="B618" s="429" t="s">
        <v>1423</v>
      </c>
      <c r="C618" s="396"/>
      <c r="D618" s="384">
        <v>0</v>
      </c>
      <c r="E618" s="384"/>
      <c r="F618" s="384">
        <f>SUM(C618:E618)</f>
        <v>0</v>
      </c>
    </row>
    <row r="619" spans="1:6" ht="47.25">
      <c r="A619" s="427" t="s">
        <v>1367</v>
      </c>
      <c r="B619" s="429" t="s">
        <v>1368</v>
      </c>
      <c r="C619" s="396"/>
      <c r="D619" s="384">
        <v>0</v>
      </c>
      <c r="E619" s="384"/>
      <c r="F619" s="384">
        <f>SUM(C619:E619)</f>
        <v>0</v>
      </c>
    </row>
    <row r="620" spans="1:6" ht="47.25">
      <c r="A620" s="427" t="s">
        <v>1367</v>
      </c>
      <c r="B620" s="429" t="s">
        <v>1368</v>
      </c>
      <c r="C620" s="396"/>
      <c r="D620" s="384">
        <v>0</v>
      </c>
      <c r="E620" s="384"/>
      <c r="F620" s="384">
        <f>SUM(C620:E620)</f>
        <v>0</v>
      </c>
    </row>
    <row r="621" spans="1:6" ht="31.5">
      <c r="A621" s="425" t="s">
        <v>1364</v>
      </c>
      <c r="B621" s="434" t="s">
        <v>352</v>
      </c>
      <c r="C621" s="410"/>
      <c r="D621" s="396">
        <v>0</v>
      </c>
      <c r="E621" s="396"/>
      <c r="F621" s="396">
        <f>SUM(F622)</f>
        <v>0</v>
      </c>
    </row>
    <row r="622" spans="1:6" ht="47.25">
      <c r="A622" s="427" t="s">
        <v>1365</v>
      </c>
      <c r="B622" s="429" t="s">
        <v>1366</v>
      </c>
      <c r="C622" s="396"/>
      <c r="D622" s="384">
        <v>0</v>
      </c>
      <c r="E622" s="384"/>
      <c r="F622" s="384">
        <f>SUM(C622:E622)</f>
        <v>0</v>
      </c>
    </row>
    <row r="623" spans="1:6" ht="15.75">
      <c r="A623" s="546" t="s">
        <v>477</v>
      </c>
      <c r="B623" s="546"/>
      <c r="C623" s="376"/>
      <c r="D623" s="376">
        <f>SUM(D601+D603+D606+D610+D616+D617+D621)</f>
        <v>573600</v>
      </c>
      <c r="E623" s="376">
        <f>SUM(E601+E603+E606+E610+E616+E617+E621)</f>
        <v>0</v>
      </c>
      <c r="F623" s="376">
        <f>SUM(F601+F603+F606+F610+F616+F617+F621)</f>
        <v>573600</v>
      </c>
    </row>
    <row r="624" spans="1:6" ht="15.75">
      <c r="A624" s="375"/>
      <c r="B624" s="375"/>
      <c r="C624" s="376"/>
      <c r="D624" s="376"/>
      <c r="E624" s="376"/>
      <c r="F624" s="376"/>
    </row>
    <row r="625" spans="1:6" ht="15.75">
      <c r="A625" s="544" t="s">
        <v>420</v>
      </c>
      <c r="B625" s="544"/>
      <c r="C625" s="543" t="s">
        <v>1331</v>
      </c>
      <c r="D625" s="543"/>
      <c r="E625" s="543"/>
      <c r="F625" s="543"/>
    </row>
    <row r="626" spans="1:6" ht="47.25">
      <c r="A626" s="421" t="s">
        <v>30</v>
      </c>
      <c r="B626" s="436" t="s">
        <v>421</v>
      </c>
      <c r="C626" s="423" t="s">
        <v>467</v>
      </c>
      <c r="D626" s="423" t="s">
        <v>1344</v>
      </c>
      <c r="E626" s="423" t="s">
        <v>1345</v>
      </c>
      <c r="F626" s="424" t="s">
        <v>1346</v>
      </c>
    </row>
    <row r="627" spans="1:6" ht="15.75">
      <c r="A627" s="547" t="s">
        <v>321</v>
      </c>
      <c r="B627" s="547"/>
      <c r="C627" s="547"/>
      <c r="D627" s="547"/>
      <c r="E627" s="547"/>
      <c r="F627" s="547"/>
    </row>
    <row r="628" spans="1:6" ht="31.5">
      <c r="A628" s="497">
        <v>200</v>
      </c>
      <c r="B628" s="498" t="s">
        <v>437</v>
      </c>
      <c r="C628" s="504"/>
      <c r="D628" s="499">
        <f>SUM(D629)</f>
        <v>4000</v>
      </c>
      <c r="E628" s="499"/>
      <c r="F628" s="499">
        <f>SUM(F629)</f>
        <v>4000</v>
      </c>
    </row>
    <row r="629" spans="1:6" ht="31.5">
      <c r="A629" s="427">
        <v>202</v>
      </c>
      <c r="B629" s="429" t="s">
        <v>1404</v>
      </c>
      <c r="C629" s="410"/>
      <c r="D629" s="410">
        <v>4000</v>
      </c>
      <c r="E629" s="410"/>
      <c r="F629" s="395">
        <f aca="true" t="shared" si="31" ref="F629:F642">SUM(C629:E629)</f>
        <v>4000</v>
      </c>
    </row>
    <row r="630" spans="1:6" ht="31.5">
      <c r="A630" s="508">
        <v>500</v>
      </c>
      <c r="B630" s="509" t="s">
        <v>84</v>
      </c>
      <c r="C630" s="515"/>
      <c r="D630" s="510">
        <f>SUM(D631:D633)</f>
        <v>0</v>
      </c>
      <c r="E630" s="510">
        <f>SUM(E631:E633)</f>
        <v>0</v>
      </c>
      <c r="F630" s="510">
        <f>SUM(F631:F633)</f>
        <v>0</v>
      </c>
    </row>
    <row r="631" spans="1:6" ht="47.25">
      <c r="A631" s="427">
        <v>551</v>
      </c>
      <c r="B631" s="429" t="s">
        <v>1408</v>
      </c>
      <c r="C631" s="410"/>
      <c r="D631" s="410">
        <v>0</v>
      </c>
      <c r="E631" s="410"/>
      <c r="F631" s="395">
        <f t="shared" si="31"/>
        <v>0</v>
      </c>
    </row>
    <row r="632" spans="1:6" ht="31.5">
      <c r="A632" s="427">
        <v>560</v>
      </c>
      <c r="B632" s="431" t="s">
        <v>1409</v>
      </c>
      <c r="C632" s="410"/>
      <c r="D632" s="410">
        <v>0</v>
      </c>
      <c r="E632" s="410"/>
      <c r="F632" s="395">
        <f t="shared" si="31"/>
        <v>0</v>
      </c>
    </row>
    <row r="633" spans="1:6" ht="47.25">
      <c r="A633" s="427">
        <v>580</v>
      </c>
      <c r="B633" s="429" t="s">
        <v>1410</v>
      </c>
      <c r="C633" s="410"/>
      <c r="D633" s="410">
        <v>0</v>
      </c>
      <c r="E633" s="410"/>
      <c r="F633" s="395">
        <f t="shared" si="31"/>
        <v>0</v>
      </c>
    </row>
    <row r="634" spans="1:6" ht="15.75">
      <c r="A634" s="520">
        <v>1000</v>
      </c>
      <c r="B634" s="524" t="s">
        <v>90</v>
      </c>
      <c r="C634" s="532"/>
      <c r="D634" s="522">
        <f>SUM(D635:D638)</f>
        <v>20000</v>
      </c>
      <c r="E634" s="522">
        <f>SUM(E635:E638)</f>
        <v>0</v>
      </c>
      <c r="F634" s="522">
        <f>SUM(F635:F638)</f>
        <v>20000</v>
      </c>
    </row>
    <row r="635" spans="1:6" ht="15.75">
      <c r="A635" s="427">
        <v>1015</v>
      </c>
      <c r="B635" s="429" t="s">
        <v>95</v>
      </c>
      <c r="C635" s="410"/>
      <c r="D635" s="410">
        <v>15000</v>
      </c>
      <c r="E635" s="410"/>
      <c r="F635" s="395">
        <f t="shared" si="31"/>
        <v>15000</v>
      </c>
    </row>
    <row r="636" spans="1:6" ht="15.75">
      <c r="A636" s="427">
        <v>1016</v>
      </c>
      <c r="B636" s="429" t="s">
        <v>96</v>
      </c>
      <c r="C636" s="410"/>
      <c r="D636" s="410">
        <v>5000</v>
      </c>
      <c r="E636" s="410"/>
      <c r="F636" s="395">
        <f t="shared" si="31"/>
        <v>5000</v>
      </c>
    </row>
    <row r="637" spans="1:6" ht="15.75">
      <c r="A637" s="427">
        <v>1020</v>
      </c>
      <c r="B637" s="428" t="s">
        <v>1411</v>
      </c>
      <c r="C637" s="410"/>
      <c r="D637" s="410">
        <v>0</v>
      </c>
      <c r="E637" s="410"/>
      <c r="F637" s="395">
        <f t="shared" si="31"/>
        <v>0</v>
      </c>
    </row>
    <row r="638" spans="1:6" ht="15.75">
      <c r="A638" s="427">
        <v>1062</v>
      </c>
      <c r="B638" s="428" t="s">
        <v>1414</v>
      </c>
      <c r="C638" s="410"/>
      <c r="D638" s="410">
        <v>0</v>
      </c>
      <c r="E638" s="410"/>
      <c r="F638" s="395">
        <f t="shared" si="31"/>
        <v>0</v>
      </c>
    </row>
    <row r="639" spans="1:6" ht="47.25">
      <c r="A639" s="425">
        <v>5100</v>
      </c>
      <c r="B639" s="434" t="s">
        <v>137</v>
      </c>
      <c r="C639" s="410"/>
      <c r="D639" s="396">
        <v>0</v>
      </c>
      <c r="E639" s="396"/>
      <c r="F639" s="401">
        <f t="shared" si="31"/>
        <v>0</v>
      </c>
    </row>
    <row r="640" spans="1:6" ht="47.25">
      <c r="A640" s="425">
        <v>5100</v>
      </c>
      <c r="B640" s="434" t="s">
        <v>1370</v>
      </c>
      <c r="C640" s="410"/>
      <c r="D640" s="396">
        <v>0</v>
      </c>
      <c r="E640" s="396"/>
      <c r="F640" s="401">
        <f>SUM(C640:E640)</f>
        <v>0</v>
      </c>
    </row>
    <row r="641" spans="1:6" ht="47.25">
      <c r="A641" s="425">
        <v>5203</v>
      </c>
      <c r="B641" s="434" t="s">
        <v>1368</v>
      </c>
      <c r="C641" s="410"/>
      <c r="D641" s="396">
        <v>0</v>
      </c>
      <c r="E641" s="396"/>
      <c r="F641" s="401">
        <f t="shared" si="31"/>
        <v>0</v>
      </c>
    </row>
    <row r="642" spans="1:6" ht="31.5">
      <c r="A642" s="425">
        <v>5206</v>
      </c>
      <c r="B642" s="434" t="s">
        <v>1371</v>
      </c>
      <c r="C642" s="410"/>
      <c r="D642" s="396">
        <v>0</v>
      </c>
      <c r="E642" s="396"/>
      <c r="F642" s="401">
        <f t="shared" si="31"/>
        <v>0</v>
      </c>
    </row>
    <row r="643" spans="1:6" ht="15.75">
      <c r="A643" s="546" t="s">
        <v>477</v>
      </c>
      <c r="B643" s="546"/>
      <c r="C643" s="410"/>
      <c r="D643" s="396">
        <f>SUM(D628+D630+D634+D639+D640+D641+D642)</f>
        <v>24000</v>
      </c>
      <c r="E643" s="396">
        <f>SUM(E628+E630+E634+E639+E640+E641+E642)</f>
        <v>0</v>
      </c>
      <c r="F643" s="396">
        <f>SUM(F628+F630+F634+F639+F640+F641+F642)</f>
        <v>24000</v>
      </c>
    </row>
    <row r="644" spans="1:6" ht="15.75">
      <c r="A644" s="375"/>
      <c r="B644" s="375"/>
      <c r="C644" s="410"/>
      <c r="D644" s="410"/>
      <c r="E644" s="410"/>
      <c r="F644" s="410"/>
    </row>
    <row r="645" spans="1:6" ht="15.75">
      <c r="A645" s="544" t="s">
        <v>420</v>
      </c>
      <c r="B645" s="544"/>
      <c r="C645" s="543" t="s">
        <v>1331</v>
      </c>
      <c r="D645" s="543"/>
      <c r="E645" s="543"/>
      <c r="F645" s="543"/>
    </row>
    <row r="646" spans="1:6" ht="47.25">
      <c r="A646" s="421" t="s">
        <v>30</v>
      </c>
      <c r="B646" s="436" t="s">
        <v>421</v>
      </c>
      <c r="C646" s="423" t="s">
        <v>467</v>
      </c>
      <c r="D646" s="423" t="s">
        <v>1344</v>
      </c>
      <c r="E646" s="423" t="s">
        <v>1345</v>
      </c>
      <c r="F646" s="424" t="s">
        <v>1346</v>
      </c>
    </row>
    <row r="647" spans="1:6" ht="15.75">
      <c r="A647" s="547" t="s">
        <v>322</v>
      </c>
      <c r="B647" s="547"/>
      <c r="C647" s="547"/>
      <c r="D647" s="547"/>
      <c r="E647" s="547"/>
      <c r="F647" s="547"/>
    </row>
    <row r="648" spans="1:6" ht="47.25">
      <c r="A648" s="486">
        <v>100</v>
      </c>
      <c r="B648" s="487" t="s">
        <v>434</v>
      </c>
      <c r="C648" s="492"/>
      <c r="D648" s="493">
        <f>SUM(D649)</f>
        <v>57000</v>
      </c>
      <c r="E648" s="493"/>
      <c r="F648" s="493">
        <f aca="true" t="shared" si="32" ref="F648:F662">SUM(C648:E648)</f>
        <v>57000</v>
      </c>
    </row>
    <row r="649" spans="1:6" ht="47.25">
      <c r="A649" s="427">
        <v>101</v>
      </c>
      <c r="B649" s="428" t="s">
        <v>1402</v>
      </c>
      <c r="C649" s="410"/>
      <c r="D649" s="384">
        <v>57000</v>
      </c>
      <c r="E649" s="384"/>
      <c r="F649" s="384">
        <f t="shared" si="32"/>
        <v>57000</v>
      </c>
    </row>
    <row r="650" spans="1:6" ht="31.5">
      <c r="A650" s="497">
        <v>200</v>
      </c>
      <c r="B650" s="498" t="s">
        <v>437</v>
      </c>
      <c r="C650" s="504"/>
      <c r="D650" s="505">
        <f>SUM(D651:D653)</f>
        <v>4000</v>
      </c>
      <c r="E650" s="505"/>
      <c r="F650" s="505">
        <f t="shared" si="32"/>
        <v>4000</v>
      </c>
    </row>
    <row r="651" spans="1:6" ht="31.5">
      <c r="A651" s="427">
        <v>202</v>
      </c>
      <c r="B651" s="429" t="s">
        <v>1404</v>
      </c>
      <c r="C651" s="410"/>
      <c r="D651" s="384">
        <v>0</v>
      </c>
      <c r="E651" s="384"/>
      <c r="F651" s="384">
        <f t="shared" si="32"/>
        <v>0</v>
      </c>
    </row>
    <row r="652" spans="1:6" ht="47.25">
      <c r="A652" s="427">
        <v>205</v>
      </c>
      <c r="B652" s="429" t="s">
        <v>1405</v>
      </c>
      <c r="C652" s="410"/>
      <c r="D652" s="384">
        <v>4000</v>
      </c>
      <c r="E652" s="384"/>
      <c r="F652" s="384">
        <f t="shared" si="32"/>
        <v>4000</v>
      </c>
    </row>
    <row r="653" spans="1:6" ht="31.5">
      <c r="A653" s="427">
        <v>209</v>
      </c>
      <c r="B653" s="431" t="s">
        <v>1407</v>
      </c>
      <c r="C653" s="410"/>
      <c r="D653" s="384">
        <v>0</v>
      </c>
      <c r="E653" s="384"/>
      <c r="F653" s="384">
        <f t="shared" si="32"/>
        <v>0</v>
      </c>
    </row>
    <row r="654" spans="1:6" ht="31.5">
      <c r="A654" s="508">
        <v>500</v>
      </c>
      <c r="B654" s="509" t="s">
        <v>84</v>
      </c>
      <c r="C654" s="515"/>
      <c r="D654" s="516">
        <f>SUM(D655:D657)</f>
        <v>7000</v>
      </c>
      <c r="E654" s="516">
        <f>SUM(E655:E657)</f>
        <v>0</v>
      </c>
      <c r="F654" s="516">
        <f>SUM(F655:F657)</f>
        <v>7000</v>
      </c>
    </row>
    <row r="655" spans="1:6" ht="47.25">
      <c r="A655" s="427">
        <v>551</v>
      </c>
      <c r="B655" s="429" t="s">
        <v>1408</v>
      </c>
      <c r="C655" s="410"/>
      <c r="D655" s="384">
        <v>3000</v>
      </c>
      <c r="E655" s="384"/>
      <c r="F655" s="384">
        <f t="shared" si="32"/>
        <v>3000</v>
      </c>
    </row>
    <row r="656" spans="1:6" ht="31.5">
      <c r="A656" s="427">
        <v>560</v>
      </c>
      <c r="B656" s="431" t="s">
        <v>1409</v>
      </c>
      <c r="C656" s="410"/>
      <c r="D656" s="384">
        <v>2400</v>
      </c>
      <c r="E656" s="384"/>
      <c r="F656" s="384">
        <f t="shared" si="32"/>
        <v>2400</v>
      </c>
    </row>
    <row r="657" spans="1:6" ht="47.25">
      <c r="A657" s="427">
        <v>580</v>
      </c>
      <c r="B657" s="429" t="s">
        <v>1410</v>
      </c>
      <c r="C657" s="410"/>
      <c r="D657" s="384">
        <v>1600</v>
      </c>
      <c r="E657" s="384"/>
      <c r="F657" s="384">
        <f t="shared" si="32"/>
        <v>1600</v>
      </c>
    </row>
    <row r="658" spans="1:6" ht="15.75">
      <c r="A658" s="520">
        <v>1000</v>
      </c>
      <c r="B658" s="524" t="s">
        <v>90</v>
      </c>
      <c r="C658" s="532"/>
      <c r="D658" s="531">
        <f>SUM(D659:D662)</f>
        <v>1021000</v>
      </c>
      <c r="E658" s="531">
        <f>SUM(E659:E662)</f>
        <v>0</v>
      </c>
      <c r="F658" s="531">
        <f>SUM(F659:F662)</f>
        <v>1021000</v>
      </c>
    </row>
    <row r="659" spans="1:6" ht="15.75">
      <c r="A659" s="427">
        <v>1015</v>
      </c>
      <c r="B659" s="429" t="s">
        <v>95</v>
      </c>
      <c r="C659" s="410"/>
      <c r="D659" s="384">
        <v>0</v>
      </c>
      <c r="E659" s="384"/>
      <c r="F659" s="384">
        <f t="shared" si="32"/>
        <v>0</v>
      </c>
    </row>
    <row r="660" spans="1:6" ht="15.75">
      <c r="A660" s="427">
        <v>1016</v>
      </c>
      <c r="B660" s="429" t="s">
        <v>96</v>
      </c>
      <c r="C660" s="410"/>
      <c r="D660" s="384">
        <v>0</v>
      </c>
      <c r="E660" s="384"/>
      <c r="F660" s="384">
        <f t="shared" si="32"/>
        <v>0</v>
      </c>
    </row>
    <row r="661" spans="1:6" ht="15.75">
      <c r="A661" s="427">
        <v>1020</v>
      </c>
      <c r="B661" s="428" t="s">
        <v>1411</v>
      </c>
      <c r="C661" s="410"/>
      <c r="D661" s="384">
        <v>1021000</v>
      </c>
      <c r="E661" s="384"/>
      <c r="F661" s="384">
        <f t="shared" si="32"/>
        <v>1021000</v>
      </c>
    </row>
    <row r="662" spans="1:6" ht="15.75">
      <c r="A662" s="427">
        <v>1051</v>
      </c>
      <c r="B662" s="429" t="s">
        <v>1412</v>
      </c>
      <c r="C662" s="410"/>
      <c r="D662" s="384">
        <v>0</v>
      </c>
      <c r="E662" s="384"/>
      <c r="F662" s="384">
        <f t="shared" si="32"/>
        <v>0</v>
      </c>
    </row>
    <row r="663" spans="1:6" ht="15.75">
      <c r="A663" s="546" t="s">
        <v>477</v>
      </c>
      <c r="B663" s="546"/>
      <c r="C663" s="410"/>
      <c r="D663" s="396">
        <f>SUM(D648+D650+D654+D658)</f>
        <v>1089000</v>
      </c>
      <c r="E663" s="396">
        <f>SUM(E648+E650+E654+E658)</f>
        <v>0</v>
      </c>
      <c r="F663" s="396">
        <f>SUM(F648+F650+F654+F658)</f>
        <v>1089000</v>
      </c>
    </row>
    <row r="664" spans="1:6" ht="15.75">
      <c r="A664" s="375"/>
      <c r="B664" s="375"/>
      <c r="C664" s="410"/>
      <c r="D664" s="410"/>
      <c r="E664" s="410"/>
      <c r="F664" s="410"/>
    </row>
    <row r="665" spans="1:6" ht="15.75">
      <c r="A665" s="544" t="s">
        <v>420</v>
      </c>
      <c r="B665" s="544"/>
      <c r="C665" s="543" t="s">
        <v>1331</v>
      </c>
      <c r="D665" s="543"/>
      <c r="E665" s="543"/>
      <c r="F665" s="543"/>
    </row>
    <row r="666" spans="1:6" ht="47.25">
      <c r="A666" s="421" t="s">
        <v>30</v>
      </c>
      <c r="B666" s="436" t="s">
        <v>421</v>
      </c>
      <c r="C666" s="423" t="s">
        <v>467</v>
      </c>
      <c r="D666" s="423" t="s">
        <v>1344</v>
      </c>
      <c r="E666" s="423" t="s">
        <v>1345</v>
      </c>
      <c r="F666" s="424" t="s">
        <v>1346</v>
      </c>
    </row>
    <row r="667" spans="1:6" ht="15.75">
      <c r="A667" s="547" t="s">
        <v>323</v>
      </c>
      <c r="B667" s="547"/>
      <c r="C667" s="547"/>
      <c r="D667" s="547"/>
      <c r="E667" s="547"/>
      <c r="F667" s="547"/>
    </row>
    <row r="668" spans="1:6" ht="47.25">
      <c r="A668" s="425">
        <v>5100</v>
      </c>
      <c r="B668" s="434" t="s">
        <v>1358</v>
      </c>
      <c r="C668" s="410"/>
      <c r="D668" s="396">
        <v>0</v>
      </c>
      <c r="E668" s="396"/>
      <c r="F668" s="401">
        <f>SUM(C668:E668)</f>
        <v>0</v>
      </c>
    </row>
    <row r="669" spans="1:6" ht="31.5">
      <c r="A669" s="425">
        <v>5206</v>
      </c>
      <c r="B669" s="434" t="s">
        <v>1371</v>
      </c>
      <c r="C669" s="410"/>
      <c r="D669" s="396">
        <v>0</v>
      </c>
      <c r="E669" s="396"/>
      <c r="F669" s="401">
        <f>SUM(C669:E669)</f>
        <v>0</v>
      </c>
    </row>
    <row r="670" spans="1:6" ht="15.75">
      <c r="A670" s="546" t="s">
        <v>477</v>
      </c>
      <c r="B670" s="546"/>
      <c r="C670" s="396">
        <f>SUM(C668+C669)</f>
        <v>0</v>
      </c>
      <c r="D670" s="396">
        <f>SUM(D668+D669)</f>
        <v>0</v>
      </c>
      <c r="E670" s="396">
        <f>SUM(E668+E669)</f>
        <v>0</v>
      </c>
      <c r="F670" s="396">
        <f>SUM(F668+F669)</f>
        <v>0</v>
      </c>
    </row>
    <row r="671" spans="1:6" ht="15.75">
      <c r="A671" s="544" t="s">
        <v>420</v>
      </c>
      <c r="B671" s="544"/>
      <c r="C671" s="543" t="s">
        <v>1331</v>
      </c>
      <c r="D671" s="543"/>
      <c r="E671" s="543"/>
      <c r="F671" s="543"/>
    </row>
    <row r="672" spans="1:6" ht="47.25">
      <c r="A672" s="421" t="s">
        <v>30</v>
      </c>
      <c r="B672" s="436" t="s">
        <v>421</v>
      </c>
      <c r="C672" s="423" t="s">
        <v>467</v>
      </c>
      <c r="D672" s="423" t="s">
        <v>1344</v>
      </c>
      <c r="E672" s="423" t="s">
        <v>1345</v>
      </c>
      <c r="F672" s="424" t="s">
        <v>1346</v>
      </c>
    </row>
    <row r="673" spans="1:6" ht="15.75">
      <c r="A673" s="547" t="s">
        <v>248</v>
      </c>
      <c r="B673" s="547"/>
      <c r="C673" s="547"/>
      <c r="D673" s="547"/>
      <c r="E673" s="547"/>
      <c r="F673" s="547"/>
    </row>
    <row r="674" spans="1:6" ht="15.75">
      <c r="A674" s="520">
        <v>1000</v>
      </c>
      <c r="B674" s="521" t="s">
        <v>90</v>
      </c>
      <c r="C674" s="533"/>
      <c r="D674" s="533">
        <f>SUM(D675:D677)</f>
        <v>0</v>
      </c>
      <c r="E674" s="533">
        <f>SUM(E675:E677)</f>
        <v>0</v>
      </c>
      <c r="F674" s="533">
        <f>SUM(F675:F677)</f>
        <v>0</v>
      </c>
    </row>
    <row r="675" spans="1:6" ht="15.75">
      <c r="A675" s="427">
        <v>1016</v>
      </c>
      <c r="B675" s="429" t="s">
        <v>96</v>
      </c>
      <c r="C675" s="410"/>
      <c r="D675" s="410">
        <v>0</v>
      </c>
      <c r="E675" s="410"/>
      <c r="F675" s="396">
        <f>SUM(C675:E675)</f>
        <v>0</v>
      </c>
    </row>
    <row r="676" spans="1:6" ht="15.75">
      <c r="A676" s="427">
        <v>1020</v>
      </c>
      <c r="B676" s="428" t="s">
        <v>1411</v>
      </c>
      <c r="C676" s="410"/>
      <c r="D676" s="410">
        <v>0</v>
      </c>
      <c r="E676" s="410"/>
      <c r="F676" s="396">
        <f>SUM(C676:E676)</f>
        <v>0</v>
      </c>
    </row>
    <row r="677" spans="1:6" ht="47.25">
      <c r="A677" s="427">
        <v>1092</v>
      </c>
      <c r="B677" s="429" t="s">
        <v>153</v>
      </c>
      <c r="C677" s="410"/>
      <c r="D677" s="410">
        <v>0</v>
      </c>
      <c r="E677" s="410"/>
      <c r="F677" s="396">
        <f>SUM(C677:E677)</f>
        <v>0</v>
      </c>
    </row>
    <row r="678" spans="1:6" ht="15.75">
      <c r="A678" s="546" t="s">
        <v>477</v>
      </c>
      <c r="B678" s="546"/>
      <c r="C678" s="376"/>
      <c r="D678" s="376">
        <f>SUM(D674)</f>
        <v>0</v>
      </c>
      <c r="E678" s="376">
        <f>SUM(E674)</f>
        <v>0</v>
      </c>
      <c r="F678" s="376">
        <f>SUM(F674)</f>
        <v>0</v>
      </c>
    </row>
    <row r="679" spans="1:6" ht="15.75">
      <c r="A679" s="375"/>
      <c r="B679" s="375"/>
      <c r="C679" s="376"/>
      <c r="D679" s="376"/>
      <c r="E679" s="376"/>
      <c r="F679" s="376"/>
    </row>
    <row r="680" spans="1:6" ht="15.75">
      <c r="A680" s="544" t="s">
        <v>420</v>
      </c>
      <c r="B680" s="544"/>
      <c r="C680" s="543" t="s">
        <v>1331</v>
      </c>
      <c r="D680" s="543"/>
      <c r="E680" s="543"/>
      <c r="F680" s="543"/>
    </row>
    <row r="681" spans="1:6" ht="47.25">
      <c r="A681" s="421" t="s">
        <v>30</v>
      </c>
      <c r="B681" s="436" t="s">
        <v>421</v>
      </c>
      <c r="C681" s="423" t="s">
        <v>467</v>
      </c>
      <c r="D681" s="423" t="s">
        <v>1344</v>
      </c>
      <c r="E681" s="423" t="s">
        <v>1345</v>
      </c>
      <c r="F681" s="424" t="s">
        <v>1346</v>
      </c>
    </row>
    <row r="682" spans="1:6" ht="15.75">
      <c r="A682" s="547" t="s">
        <v>251</v>
      </c>
      <c r="B682" s="547"/>
      <c r="C682" s="547"/>
      <c r="D682" s="547"/>
      <c r="E682" s="547"/>
      <c r="F682" s="547"/>
    </row>
    <row r="683" spans="1:6" ht="31.5">
      <c r="A683" s="497">
        <v>200</v>
      </c>
      <c r="B683" s="498" t="s">
        <v>437</v>
      </c>
      <c r="C683" s="504"/>
      <c r="D683" s="505">
        <f>SUM(D684)</f>
        <v>0</v>
      </c>
      <c r="E683" s="505">
        <f>SUM(E684)</f>
        <v>0</v>
      </c>
      <c r="F683" s="505">
        <f>SUM(F684)</f>
        <v>0</v>
      </c>
    </row>
    <row r="684" spans="1:6" ht="31.5">
      <c r="A684" s="427">
        <v>202</v>
      </c>
      <c r="B684" s="429" t="s">
        <v>1404</v>
      </c>
      <c r="C684" s="410"/>
      <c r="D684" s="384">
        <v>0</v>
      </c>
      <c r="E684" s="384"/>
      <c r="F684" s="395">
        <f>SUM(C684:E684)</f>
        <v>0</v>
      </c>
    </row>
    <row r="685" spans="1:6" ht="15.75">
      <c r="A685" s="520">
        <v>1000</v>
      </c>
      <c r="B685" s="524" t="s">
        <v>90</v>
      </c>
      <c r="C685" s="532"/>
      <c r="D685" s="531">
        <f>SUM(D686:D688)</f>
        <v>0</v>
      </c>
      <c r="E685" s="531">
        <f>SUM(E686:E688)</f>
        <v>0</v>
      </c>
      <c r="F685" s="531">
        <f>SUM(F686:F688)</f>
        <v>0</v>
      </c>
    </row>
    <row r="686" spans="1:6" ht="15.75">
      <c r="A686" s="427">
        <v>1015</v>
      </c>
      <c r="B686" s="429" t="s">
        <v>95</v>
      </c>
      <c r="C686" s="410"/>
      <c r="D686" s="384">
        <v>0</v>
      </c>
      <c r="E686" s="384"/>
      <c r="F686" s="395">
        <f>SUM(C686:E686)</f>
        <v>0</v>
      </c>
    </row>
    <row r="687" spans="1:6" ht="15.75">
      <c r="A687" s="427">
        <v>1020</v>
      </c>
      <c r="B687" s="428" t="s">
        <v>1411</v>
      </c>
      <c r="C687" s="410"/>
      <c r="D687" s="384">
        <v>0</v>
      </c>
      <c r="E687" s="384"/>
      <c r="F687" s="395">
        <f>SUM(C687:E687)</f>
        <v>0</v>
      </c>
    </row>
    <row r="688" spans="1:6" ht="15.75">
      <c r="A688" s="427">
        <v>1030</v>
      </c>
      <c r="B688" s="429" t="s">
        <v>98</v>
      </c>
      <c r="C688" s="410"/>
      <c r="D688" s="384">
        <v>0</v>
      </c>
      <c r="E688" s="384"/>
      <c r="F688" s="395">
        <f>SUM(C688:E688)</f>
        <v>0</v>
      </c>
    </row>
    <row r="689" spans="1:6" ht="15.75">
      <c r="A689" s="546" t="s">
        <v>477</v>
      </c>
      <c r="B689" s="546"/>
      <c r="C689" s="447"/>
      <c r="D689" s="376">
        <f>SUM(D683+D685)</f>
        <v>0</v>
      </c>
      <c r="E689" s="376">
        <f>SUM(E683+E685)</f>
        <v>0</v>
      </c>
      <c r="F689" s="376">
        <f>SUM(F683+F685)</f>
        <v>0</v>
      </c>
    </row>
    <row r="690" spans="1:6" ht="15.75">
      <c r="A690" s="375"/>
      <c r="B690" s="375"/>
      <c r="C690" s="447"/>
      <c r="D690" s="447"/>
      <c r="E690" s="447"/>
      <c r="F690" s="447"/>
    </row>
    <row r="691" spans="1:6" ht="64.5" customHeight="1">
      <c r="A691" s="555" t="s">
        <v>1448</v>
      </c>
      <c r="B691" s="555"/>
      <c r="C691" s="472">
        <f>C570+C579+C596+C623+C643+C663+C670+C678+C689</f>
        <v>0</v>
      </c>
      <c r="D691" s="472">
        <f>D570+D579+D596+D623+D643+D663+D670+D678+D689</f>
        <v>1969450</v>
      </c>
      <c r="E691" s="472">
        <f>E570+E579+E596+E623+E643+E663+E670+E678+E689</f>
        <v>0</v>
      </c>
      <c r="F691" s="472">
        <f>F570+F579+F596+F623+F643+F663+F670+F678+F689</f>
        <v>1969450</v>
      </c>
    </row>
    <row r="692" spans="1:6" ht="15.75">
      <c r="A692" s="544" t="s">
        <v>420</v>
      </c>
      <c r="B692" s="544"/>
      <c r="C692" s="543" t="s">
        <v>1331</v>
      </c>
      <c r="D692" s="543"/>
      <c r="E692" s="543"/>
      <c r="F692" s="543"/>
    </row>
    <row r="693" spans="1:6" ht="47.25">
      <c r="A693" s="421" t="s">
        <v>30</v>
      </c>
      <c r="B693" s="436" t="s">
        <v>421</v>
      </c>
      <c r="C693" s="423" t="s">
        <v>467</v>
      </c>
      <c r="D693" s="423" t="s">
        <v>1344</v>
      </c>
      <c r="E693" s="423" t="s">
        <v>1345</v>
      </c>
      <c r="F693" s="424" t="s">
        <v>1346</v>
      </c>
    </row>
    <row r="694" spans="1:6" ht="15.75">
      <c r="A694" s="547" t="s">
        <v>257</v>
      </c>
      <c r="B694" s="547"/>
      <c r="C694" s="547"/>
      <c r="D694" s="547"/>
      <c r="E694" s="547"/>
      <c r="F694" s="547"/>
    </row>
    <row r="695" spans="1:6" ht="31.5">
      <c r="A695" s="497">
        <v>200</v>
      </c>
      <c r="B695" s="498" t="s">
        <v>437</v>
      </c>
      <c r="C695" s="499"/>
      <c r="D695" s="505">
        <f>SUM(D696)</f>
        <v>10000</v>
      </c>
      <c r="E695" s="505">
        <f>SUM(E696)</f>
        <v>0</v>
      </c>
      <c r="F695" s="505">
        <f>SUM(F696)</f>
        <v>10000</v>
      </c>
    </row>
    <row r="696" spans="1:6" ht="31.5">
      <c r="A696" s="427">
        <v>209</v>
      </c>
      <c r="B696" s="431" t="s">
        <v>1407</v>
      </c>
      <c r="C696" s="396"/>
      <c r="D696" s="384">
        <v>10000</v>
      </c>
      <c r="E696" s="384"/>
      <c r="F696" s="384">
        <f>SUM(C696:E696)</f>
        <v>10000</v>
      </c>
    </row>
    <row r="697" spans="1:6" ht="15.75">
      <c r="A697" s="520">
        <v>1000</v>
      </c>
      <c r="B697" s="524" t="s">
        <v>90</v>
      </c>
      <c r="C697" s="522"/>
      <c r="D697" s="531">
        <f>SUM(D698:D703)</f>
        <v>15000</v>
      </c>
      <c r="E697" s="531">
        <f>SUM(E698:E703)</f>
        <v>0</v>
      </c>
      <c r="F697" s="531">
        <f>SUM(F698:F703)</f>
        <v>15000</v>
      </c>
    </row>
    <row r="698" spans="1:6" ht="15.75">
      <c r="A698" s="427">
        <v>1011</v>
      </c>
      <c r="B698" s="429" t="s">
        <v>91</v>
      </c>
      <c r="C698" s="396"/>
      <c r="D698" s="384">
        <v>2000</v>
      </c>
      <c r="E698" s="384"/>
      <c r="F698" s="384">
        <f aca="true" t="shared" si="33" ref="F698:F703">SUM(C698:E698)</f>
        <v>2000</v>
      </c>
    </row>
    <row r="699" spans="1:6" ht="15.75">
      <c r="A699" s="427">
        <v>1015</v>
      </c>
      <c r="B699" s="429" t="s">
        <v>95</v>
      </c>
      <c r="C699" s="396"/>
      <c r="D699" s="384">
        <v>10000</v>
      </c>
      <c r="E699" s="384"/>
      <c r="F699" s="384">
        <f t="shared" si="33"/>
        <v>10000</v>
      </c>
    </row>
    <row r="700" spans="1:6" ht="15.75">
      <c r="A700" s="427">
        <v>1016</v>
      </c>
      <c r="B700" s="429" t="s">
        <v>96</v>
      </c>
      <c r="C700" s="396"/>
      <c r="D700" s="384">
        <v>0</v>
      </c>
      <c r="E700" s="384"/>
      <c r="F700" s="384">
        <f t="shared" si="33"/>
        <v>0</v>
      </c>
    </row>
    <row r="701" spans="1:6" ht="15.75">
      <c r="A701" s="427">
        <v>1020</v>
      </c>
      <c r="B701" s="428" t="s">
        <v>1411</v>
      </c>
      <c r="C701" s="396"/>
      <c r="D701" s="384">
        <v>2000</v>
      </c>
      <c r="E701" s="384"/>
      <c r="F701" s="384">
        <f t="shared" si="33"/>
        <v>2000</v>
      </c>
    </row>
    <row r="702" spans="1:6" ht="15.75">
      <c r="A702" s="427">
        <v>1051</v>
      </c>
      <c r="B702" s="429" t="s">
        <v>1412</v>
      </c>
      <c r="C702" s="396"/>
      <c r="D702" s="384">
        <v>0</v>
      </c>
      <c r="E702" s="384"/>
      <c r="F702" s="384">
        <f t="shared" si="33"/>
        <v>0</v>
      </c>
    </row>
    <row r="703" spans="1:6" ht="15.75">
      <c r="A703" s="427">
        <v>1062</v>
      </c>
      <c r="B703" s="428" t="s">
        <v>1414</v>
      </c>
      <c r="C703" s="396"/>
      <c r="D703" s="384">
        <v>1000</v>
      </c>
      <c r="E703" s="384"/>
      <c r="F703" s="384">
        <f t="shared" si="33"/>
        <v>1000</v>
      </c>
    </row>
    <row r="704" spans="1:6" ht="47.25">
      <c r="A704" s="425">
        <v>4500</v>
      </c>
      <c r="B704" s="434" t="s">
        <v>944</v>
      </c>
      <c r="C704" s="396"/>
      <c r="D704" s="420">
        <v>45000</v>
      </c>
      <c r="E704" s="420"/>
      <c r="F704" s="420">
        <f>SUM(C704:E704)</f>
        <v>45000</v>
      </c>
    </row>
    <row r="705" spans="1:6" ht="15.75">
      <c r="A705" s="546" t="s">
        <v>477</v>
      </c>
      <c r="B705" s="546"/>
      <c r="C705" s="457"/>
      <c r="D705" s="458">
        <f>SUM(D695+D697+D704)</f>
        <v>70000</v>
      </c>
      <c r="E705" s="458">
        <f>SUM(E695+E697+E704)</f>
        <v>0</v>
      </c>
      <c r="F705" s="458">
        <f>SUM(F695+F697+F704)</f>
        <v>70000</v>
      </c>
    </row>
    <row r="706" spans="1:6" ht="15.75">
      <c r="A706" s="375"/>
      <c r="B706" s="375"/>
      <c r="C706" s="457"/>
      <c r="D706" s="457"/>
      <c r="E706" s="457"/>
      <c r="F706" s="457"/>
    </row>
    <row r="707" spans="1:6" ht="15.75">
      <c r="A707" s="544" t="s">
        <v>420</v>
      </c>
      <c r="B707" s="544"/>
      <c r="C707" s="543" t="s">
        <v>1331</v>
      </c>
      <c r="D707" s="543"/>
      <c r="E707" s="543"/>
      <c r="F707" s="543"/>
    </row>
    <row r="708" spans="1:6" ht="47.25">
      <c r="A708" s="421" t="s">
        <v>30</v>
      </c>
      <c r="B708" s="436" t="s">
        <v>421</v>
      </c>
      <c r="C708" s="423" t="s">
        <v>467</v>
      </c>
      <c r="D708" s="423" t="s">
        <v>1344</v>
      </c>
      <c r="E708" s="423" t="s">
        <v>1345</v>
      </c>
      <c r="F708" s="424" t="s">
        <v>1346</v>
      </c>
    </row>
    <row r="709" spans="1:6" ht="15.75">
      <c r="A709" s="547" t="s">
        <v>266</v>
      </c>
      <c r="B709" s="547"/>
      <c r="C709" s="547"/>
      <c r="D709" s="547"/>
      <c r="E709" s="547"/>
      <c r="F709" s="547"/>
    </row>
    <row r="710" spans="1:6" ht="47.25">
      <c r="A710" s="425">
        <v>4500</v>
      </c>
      <c r="B710" s="434" t="s">
        <v>944</v>
      </c>
      <c r="C710" s="396">
        <v>569296</v>
      </c>
      <c r="D710" s="384"/>
      <c r="E710" s="384">
        <v>15400</v>
      </c>
      <c r="F710" s="420">
        <f>SUM(C710:E710)</f>
        <v>584696</v>
      </c>
    </row>
    <row r="711" spans="1:6" ht="15.75">
      <c r="A711" s="546" t="s">
        <v>477</v>
      </c>
      <c r="B711" s="546"/>
      <c r="C711" s="376">
        <f>SUM(C710)</f>
        <v>569296</v>
      </c>
      <c r="D711" s="376">
        <f>SUM(D710)</f>
        <v>0</v>
      </c>
      <c r="E711" s="376">
        <f>SUM(E710)</f>
        <v>15400</v>
      </c>
      <c r="F711" s="376">
        <f>SUM(F710)</f>
        <v>584696</v>
      </c>
    </row>
    <row r="712" spans="1:6" ht="15.75">
      <c r="A712" s="375"/>
      <c r="B712" s="375"/>
      <c r="C712" s="376"/>
      <c r="D712" s="376"/>
      <c r="E712" s="376"/>
      <c r="F712" s="376"/>
    </row>
    <row r="713" spans="1:6" ht="15.75">
      <c r="A713" s="544" t="s">
        <v>420</v>
      </c>
      <c r="B713" s="544"/>
      <c r="C713" s="543" t="s">
        <v>1331</v>
      </c>
      <c r="D713" s="543"/>
      <c r="E713" s="543"/>
      <c r="F713" s="543"/>
    </row>
    <row r="714" spans="1:6" ht="47.25">
      <c r="A714" s="421" t="s">
        <v>30</v>
      </c>
      <c r="B714" s="436" t="s">
        <v>421</v>
      </c>
      <c r="C714" s="423" t="s">
        <v>467</v>
      </c>
      <c r="D714" s="423" t="s">
        <v>1344</v>
      </c>
      <c r="E714" s="423" t="s">
        <v>1345</v>
      </c>
      <c r="F714" s="424" t="s">
        <v>1346</v>
      </c>
    </row>
    <row r="715" spans="1:6" ht="15.75">
      <c r="A715" s="547" t="s">
        <v>267</v>
      </c>
      <c r="B715" s="547"/>
      <c r="C715" s="547"/>
      <c r="D715" s="547"/>
      <c r="E715" s="547"/>
      <c r="F715" s="547"/>
    </row>
    <row r="716" spans="1:6" ht="47.25">
      <c r="A716" s="486">
        <v>100</v>
      </c>
      <c r="B716" s="487" t="s">
        <v>434</v>
      </c>
      <c r="C716" s="488">
        <f>SUM(C717)</f>
        <v>350760</v>
      </c>
      <c r="D716" s="488">
        <f>SUM(D717)</f>
        <v>0</v>
      </c>
      <c r="E716" s="488">
        <f>SUM(E717)</f>
        <v>0</v>
      </c>
      <c r="F716" s="488">
        <f>SUM(F717)</f>
        <v>350760</v>
      </c>
    </row>
    <row r="717" spans="1:6" ht="47.25">
      <c r="A717" s="427">
        <v>101</v>
      </c>
      <c r="B717" s="428" t="s">
        <v>1402</v>
      </c>
      <c r="C717" s="410">
        <v>350760</v>
      </c>
      <c r="D717" s="384">
        <v>0</v>
      </c>
      <c r="E717" s="384"/>
      <c r="F717" s="384">
        <f aca="true" t="shared" si="34" ref="F717:F725">SUM(C717:E717)</f>
        <v>350760</v>
      </c>
    </row>
    <row r="718" spans="1:6" ht="31.5">
      <c r="A718" s="497">
        <v>200</v>
      </c>
      <c r="B718" s="498" t="s">
        <v>437</v>
      </c>
      <c r="C718" s="499">
        <f>SUM(C719:C721)</f>
        <v>34100</v>
      </c>
      <c r="D718" s="499">
        <f>SUM(D719:D721)</f>
        <v>0</v>
      </c>
      <c r="E718" s="499">
        <f>SUM(E719:E721)</f>
        <v>0</v>
      </c>
      <c r="F718" s="499">
        <f>SUM(F719:F721)</f>
        <v>34100</v>
      </c>
    </row>
    <row r="719" spans="1:6" ht="31.5">
      <c r="A719" s="427">
        <v>202</v>
      </c>
      <c r="B719" s="429" t="s">
        <v>1404</v>
      </c>
      <c r="C719" s="410">
        <v>8500</v>
      </c>
      <c r="D719" s="384">
        <v>0</v>
      </c>
      <c r="E719" s="384"/>
      <c r="F719" s="384">
        <f t="shared" si="34"/>
        <v>8500</v>
      </c>
    </row>
    <row r="720" spans="1:6" ht="47.25">
      <c r="A720" s="427">
        <v>205</v>
      </c>
      <c r="B720" s="429" t="s">
        <v>1405</v>
      </c>
      <c r="C720" s="410">
        <v>24600</v>
      </c>
      <c r="D720" s="384">
        <v>0</v>
      </c>
      <c r="E720" s="384"/>
      <c r="F720" s="384">
        <f t="shared" si="34"/>
        <v>24600</v>
      </c>
    </row>
    <row r="721" spans="1:6" ht="31.5">
      <c r="A721" s="427">
        <v>209</v>
      </c>
      <c r="B721" s="431" t="s">
        <v>1407</v>
      </c>
      <c r="C721" s="410">
        <v>1000</v>
      </c>
      <c r="D721" s="384">
        <v>0</v>
      </c>
      <c r="E721" s="384"/>
      <c r="F721" s="384">
        <f t="shared" si="34"/>
        <v>1000</v>
      </c>
    </row>
    <row r="722" spans="1:6" ht="31.5">
      <c r="A722" s="508">
        <v>500</v>
      </c>
      <c r="B722" s="509" t="s">
        <v>84</v>
      </c>
      <c r="C722" s="510">
        <f>SUM(C723:C725)</f>
        <v>71900</v>
      </c>
      <c r="D722" s="510">
        <f>SUM(D723:D725)</f>
        <v>0</v>
      </c>
      <c r="E722" s="510">
        <f>SUM(E723:E725)</f>
        <v>0</v>
      </c>
      <c r="F722" s="510">
        <f>SUM(F723:F725)</f>
        <v>71900</v>
      </c>
    </row>
    <row r="723" spans="1:6" ht="47.25">
      <c r="A723" s="427">
        <v>551</v>
      </c>
      <c r="B723" s="429" t="s">
        <v>1408</v>
      </c>
      <c r="C723" s="410">
        <v>45200</v>
      </c>
      <c r="D723" s="384">
        <v>0</v>
      </c>
      <c r="E723" s="384"/>
      <c r="F723" s="384">
        <f t="shared" si="34"/>
        <v>45200</v>
      </c>
    </row>
    <row r="724" spans="1:6" ht="31.5">
      <c r="A724" s="427">
        <v>560</v>
      </c>
      <c r="B724" s="431" t="s">
        <v>1409</v>
      </c>
      <c r="C724" s="410">
        <v>17900</v>
      </c>
      <c r="D724" s="384">
        <v>0</v>
      </c>
      <c r="E724" s="384"/>
      <c r="F724" s="384">
        <f t="shared" si="34"/>
        <v>17900</v>
      </c>
    </row>
    <row r="725" spans="1:6" ht="47.25">
      <c r="A725" s="427">
        <v>580</v>
      </c>
      <c r="B725" s="429" t="s">
        <v>1410</v>
      </c>
      <c r="C725" s="410">
        <v>8800</v>
      </c>
      <c r="D725" s="384">
        <v>0</v>
      </c>
      <c r="E725" s="384"/>
      <c r="F725" s="384">
        <f t="shared" si="34"/>
        <v>8800</v>
      </c>
    </row>
    <row r="726" spans="1:6" ht="15.75">
      <c r="A726" s="520">
        <v>1000</v>
      </c>
      <c r="B726" s="521" t="s">
        <v>90</v>
      </c>
      <c r="C726" s="522">
        <f>SUM(C727:C732)</f>
        <v>63100</v>
      </c>
      <c r="D726" s="522">
        <f>SUM(D727:D732)</f>
        <v>0</v>
      </c>
      <c r="E726" s="522">
        <f>SUM(E727:E732)</f>
        <v>0</v>
      </c>
      <c r="F726" s="522">
        <f>SUM(F727:F732)</f>
        <v>63100</v>
      </c>
    </row>
    <row r="727" spans="1:6" ht="15.75">
      <c r="A727" s="427">
        <v>1015</v>
      </c>
      <c r="B727" s="429" t="s">
        <v>95</v>
      </c>
      <c r="C727" s="410">
        <v>4000</v>
      </c>
      <c r="D727" s="384">
        <v>0</v>
      </c>
      <c r="E727" s="384"/>
      <c r="F727" s="384">
        <f aca="true" t="shared" si="35" ref="F727:F732">SUM(C727:E727)</f>
        <v>4000</v>
      </c>
    </row>
    <row r="728" spans="1:6" ht="15.75">
      <c r="A728" s="427">
        <v>1016</v>
      </c>
      <c r="B728" s="429" t="s">
        <v>96</v>
      </c>
      <c r="C728" s="410">
        <v>15100</v>
      </c>
      <c r="D728" s="384">
        <v>0</v>
      </c>
      <c r="E728" s="384"/>
      <c r="F728" s="384">
        <f t="shared" si="35"/>
        <v>15100</v>
      </c>
    </row>
    <row r="729" spans="1:6" ht="15.75">
      <c r="A729" s="427">
        <v>1020</v>
      </c>
      <c r="B729" s="428" t="s">
        <v>1411</v>
      </c>
      <c r="C729" s="410">
        <v>34000</v>
      </c>
      <c r="D729" s="384">
        <v>0</v>
      </c>
      <c r="E729" s="384"/>
      <c r="F729" s="384">
        <f t="shared" si="35"/>
        <v>34000</v>
      </c>
    </row>
    <row r="730" spans="1:6" ht="15.75">
      <c r="A730" s="427">
        <v>1051</v>
      </c>
      <c r="B730" s="429" t="s">
        <v>1412</v>
      </c>
      <c r="C730" s="410">
        <v>5000</v>
      </c>
      <c r="D730" s="384">
        <v>0</v>
      </c>
      <c r="E730" s="384"/>
      <c r="F730" s="384">
        <f t="shared" si="35"/>
        <v>5000</v>
      </c>
    </row>
    <row r="731" spans="1:6" ht="15.75">
      <c r="A731" s="427">
        <v>1062</v>
      </c>
      <c r="B731" s="428" t="s">
        <v>1414</v>
      </c>
      <c r="C731" s="410">
        <v>5000</v>
      </c>
      <c r="D731" s="384">
        <v>0</v>
      </c>
      <c r="E731" s="384"/>
      <c r="F731" s="384">
        <f t="shared" si="35"/>
        <v>5000</v>
      </c>
    </row>
    <row r="732" spans="1:6" ht="47.25">
      <c r="A732" s="427">
        <v>1098</v>
      </c>
      <c r="B732" s="428" t="s">
        <v>1442</v>
      </c>
      <c r="C732" s="410"/>
      <c r="D732" s="384">
        <v>0</v>
      </c>
      <c r="E732" s="384"/>
      <c r="F732" s="384">
        <f t="shared" si="35"/>
        <v>0</v>
      </c>
    </row>
    <row r="733" spans="1:6" ht="31.5">
      <c r="A733" s="536">
        <v>1900</v>
      </c>
      <c r="B733" s="537" t="s">
        <v>145</v>
      </c>
      <c r="C733" s="538">
        <f>SUM(C734:C735)</f>
        <v>1492</v>
      </c>
      <c r="D733" s="538">
        <f>SUM(D734:D735)</f>
        <v>0</v>
      </c>
      <c r="E733" s="538">
        <f>SUM(E734:E735)</f>
        <v>0</v>
      </c>
      <c r="F733" s="538">
        <f>SUM(F734:F735)</f>
        <v>1492</v>
      </c>
    </row>
    <row r="734" spans="1:6" ht="47.25">
      <c r="A734" s="427">
        <v>1901</v>
      </c>
      <c r="B734" s="430" t="s">
        <v>1416</v>
      </c>
      <c r="C734" s="410">
        <v>1000</v>
      </c>
      <c r="D734" s="384">
        <v>0</v>
      </c>
      <c r="E734" s="384"/>
      <c r="F734" s="384">
        <f aca="true" t="shared" si="36" ref="F734:F740">SUM(C734:E734)</f>
        <v>1000</v>
      </c>
    </row>
    <row r="735" spans="1:6" ht="47.25">
      <c r="A735" s="427">
        <v>1981</v>
      </c>
      <c r="B735" s="430" t="s">
        <v>1417</v>
      </c>
      <c r="C735" s="410">
        <v>492</v>
      </c>
      <c r="D735" s="384">
        <v>0</v>
      </c>
      <c r="E735" s="384"/>
      <c r="F735" s="384">
        <f t="shared" si="36"/>
        <v>492</v>
      </c>
    </row>
    <row r="736" spans="1:6" ht="47.25">
      <c r="A736" s="425">
        <v>5100</v>
      </c>
      <c r="B736" s="434" t="s">
        <v>1358</v>
      </c>
      <c r="C736" s="396">
        <v>0</v>
      </c>
      <c r="D736" s="396">
        <v>0</v>
      </c>
      <c r="E736" s="396"/>
      <c r="F736" s="401">
        <f t="shared" si="36"/>
        <v>0</v>
      </c>
    </row>
    <row r="737" spans="1:6" ht="47.25">
      <c r="A737" s="425">
        <v>5100</v>
      </c>
      <c r="B737" s="434" t="s">
        <v>1363</v>
      </c>
      <c r="C737" s="396">
        <v>0</v>
      </c>
      <c r="D737" s="396">
        <v>0</v>
      </c>
      <c r="E737" s="396"/>
      <c r="F737" s="401">
        <f t="shared" si="36"/>
        <v>0</v>
      </c>
    </row>
    <row r="738" spans="1:6" ht="31.5">
      <c r="A738" s="425">
        <v>5200</v>
      </c>
      <c r="B738" s="434" t="s">
        <v>138</v>
      </c>
      <c r="C738" s="396">
        <f>SUM(C739:C740)</f>
        <v>0</v>
      </c>
      <c r="D738" s="445">
        <v>0</v>
      </c>
      <c r="E738" s="445"/>
      <c r="F738" s="420">
        <f t="shared" si="36"/>
        <v>0</v>
      </c>
    </row>
    <row r="739" spans="1:6" ht="47.25">
      <c r="A739" s="427">
        <v>5203</v>
      </c>
      <c r="B739" s="429" t="s">
        <v>1423</v>
      </c>
      <c r="C739" s="410">
        <v>0</v>
      </c>
      <c r="D739" s="384">
        <v>0</v>
      </c>
      <c r="E739" s="384"/>
      <c r="F739" s="384">
        <f t="shared" si="36"/>
        <v>0</v>
      </c>
    </row>
    <row r="740" spans="1:6" ht="31.5">
      <c r="A740" s="427">
        <v>5204</v>
      </c>
      <c r="B740" s="429" t="s">
        <v>1425</v>
      </c>
      <c r="C740" s="410">
        <v>0</v>
      </c>
      <c r="D740" s="384">
        <v>0</v>
      </c>
      <c r="E740" s="384"/>
      <c r="F740" s="384">
        <f t="shared" si="36"/>
        <v>0</v>
      </c>
    </row>
    <row r="741" spans="1:6" ht="15.75">
      <c r="A741" s="546" t="s">
        <v>477</v>
      </c>
      <c r="B741" s="546"/>
      <c r="C741" s="376">
        <f>SUM(C716+C718+C722+C726+C733+C736+C737+C738)</f>
        <v>521352</v>
      </c>
      <c r="D741" s="376">
        <f>SUM(D716+D718+D722+D726+D733+D736+D737+D738)</f>
        <v>0</v>
      </c>
      <c r="E741" s="376">
        <f>SUM(E716+E718+E722+E726+E733+E736+E737+E738)</f>
        <v>0</v>
      </c>
      <c r="F741" s="376">
        <f>SUM(F716+F718+F722+F726+F733+F736+F737+F738)</f>
        <v>521352</v>
      </c>
    </row>
    <row r="742" spans="1:6" ht="15.75">
      <c r="A742" s="375"/>
      <c r="B742" s="375"/>
      <c r="C742" s="376"/>
      <c r="D742" s="447"/>
      <c r="E742" s="447"/>
      <c r="F742" s="447"/>
    </row>
    <row r="743" spans="1:6" ht="15.75">
      <c r="A743" s="544" t="s">
        <v>420</v>
      </c>
      <c r="B743" s="544"/>
      <c r="C743" s="543" t="s">
        <v>1331</v>
      </c>
      <c r="D743" s="543"/>
      <c r="E743" s="543"/>
      <c r="F743" s="543"/>
    </row>
    <row r="744" spans="1:6" ht="47.25">
      <c r="A744" s="421" t="s">
        <v>30</v>
      </c>
      <c r="B744" s="436" t="s">
        <v>421</v>
      </c>
      <c r="C744" s="423" t="s">
        <v>467</v>
      </c>
      <c r="D744" s="423" t="s">
        <v>1344</v>
      </c>
      <c r="E744" s="423" t="s">
        <v>1345</v>
      </c>
      <c r="F744" s="424" t="s">
        <v>1346</v>
      </c>
    </row>
    <row r="745" spans="1:6" ht="15.75">
      <c r="A745" s="547" t="s">
        <v>268</v>
      </c>
      <c r="B745" s="547"/>
      <c r="C745" s="547"/>
      <c r="D745" s="547"/>
      <c r="E745" s="547"/>
      <c r="F745" s="547"/>
    </row>
    <row r="746" spans="1:6" ht="47.25">
      <c r="A746" s="486">
        <v>100</v>
      </c>
      <c r="B746" s="491" t="s">
        <v>434</v>
      </c>
      <c r="C746" s="494"/>
      <c r="D746" s="490">
        <f>SUM(D747:D748)</f>
        <v>36900</v>
      </c>
      <c r="E746" s="490">
        <f>SUM(E747:E748)</f>
        <v>0</v>
      </c>
      <c r="F746" s="490">
        <f>SUM(F747:F748)</f>
        <v>36900</v>
      </c>
    </row>
    <row r="747" spans="1:6" ht="47.25">
      <c r="A747" s="427">
        <v>101</v>
      </c>
      <c r="B747" s="428" t="s">
        <v>1402</v>
      </c>
      <c r="C747" s="410"/>
      <c r="D747" s="384">
        <v>36900</v>
      </c>
      <c r="E747" s="384"/>
      <c r="F747" s="384">
        <f>SUM(C747:E747)</f>
        <v>36900</v>
      </c>
    </row>
    <row r="748" spans="1:6" ht="47.25">
      <c r="A748" s="427">
        <v>102</v>
      </c>
      <c r="B748" s="428" t="s">
        <v>1403</v>
      </c>
      <c r="C748" s="410"/>
      <c r="D748" s="384">
        <v>0</v>
      </c>
      <c r="E748" s="384"/>
      <c r="F748" s="380">
        <f aca="true" t="shared" si="37" ref="F748:F760">SUM(C748:E748)</f>
        <v>0</v>
      </c>
    </row>
    <row r="749" spans="1:6" ht="31.5">
      <c r="A749" s="497">
        <v>200</v>
      </c>
      <c r="B749" s="498" t="s">
        <v>437</v>
      </c>
      <c r="C749" s="506"/>
      <c r="D749" s="500">
        <f>SUM(D750:D751)</f>
        <v>3000</v>
      </c>
      <c r="E749" s="500">
        <f>SUM(E750:E751)</f>
        <v>0</v>
      </c>
      <c r="F749" s="500">
        <f>SUM(F750:F751)</f>
        <v>3000</v>
      </c>
    </row>
    <row r="750" spans="1:6" ht="31.5">
      <c r="A750" s="427">
        <v>202</v>
      </c>
      <c r="B750" s="429" t="s">
        <v>1404</v>
      </c>
      <c r="C750" s="410"/>
      <c r="D750" s="410">
        <v>0</v>
      </c>
      <c r="E750" s="410"/>
      <c r="F750" s="380">
        <f t="shared" si="37"/>
        <v>0</v>
      </c>
    </row>
    <row r="751" spans="1:6" ht="47.25">
      <c r="A751" s="427">
        <v>205</v>
      </c>
      <c r="B751" s="429" t="s">
        <v>1405</v>
      </c>
      <c r="C751" s="410"/>
      <c r="D751" s="410">
        <v>3000</v>
      </c>
      <c r="E751" s="410"/>
      <c r="F751" s="380">
        <f t="shared" si="37"/>
        <v>3000</v>
      </c>
    </row>
    <row r="752" spans="1:6" ht="31.5">
      <c r="A752" s="508">
        <v>500</v>
      </c>
      <c r="B752" s="509" t="s">
        <v>84</v>
      </c>
      <c r="C752" s="517"/>
      <c r="D752" s="518">
        <f>SUM(D753:D755)</f>
        <v>7700</v>
      </c>
      <c r="E752" s="518">
        <f>SUM(E753:E755)</f>
        <v>0</v>
      </c>
      <c r="F752" s="518">
        <f>SUM(F753:F755)</f>
        <v>7700</v>
      </c>
    </row>
    <row r="753" spans="1:6" ht="47.25">
      <c r="A753" s="427">
        <v>551</v>
      </c>
      <c r="B753" s="429" t="s">
        <v>1408</v>
      </c>
      <c r="C753" s="410"/>
      <c r="D753" s="384">
        <v>4800</v>
      </c>
      <c r="E753" s="384"/>
      <c r="F753" s="380">
        <f t="shared" si="37"/>
        <v>4800</v>
      </c>
    </row>
    <row r="754" spans="1:6" ht="31.5">
      <c r="A754" s="427">
        <v>560</v>
      </c>
      <c r="B754" s="431" t="s">
        <v>1409</v>
      </c>
      <c r="C754" s="410"/>
      <c r="D754" s="384">
        <v>1800</v>
      </c>
      <c r="E754" s="384"/>
      <c r="F754" s="380">
        <f t="shared" si="37"/>
        <v>1800</v>
      </c>
    </row>
    <row r="755" spans="1:6" ht="47.25">
      <c r="A755" s="427">
        <v>580</v>
      </c>
      <c r="B755" s="429" t="s">
        <v>1410</v>
      </c>
      <c r="C755" s="410"/>
      <c r="D755" s="384">
        <v>1100</v>
      </c>
      <c r="E755" s="384"/>
      <c r="F755" s="380">
        <f t="shared" si="37"/>
        <v>1100</v>
      </c>
    </row>
    <row r="756" spans="1:6" ht="15.75">
      <c r="A756" s="520">
        <v>1000</v>
      </c>
      <c r="B756" s="521" t="s">
        <v>90</v>
      </c>
      <c r="C756" s="534"/>
      <c r="D756" s="533">
        <f>SUM(D757:D760)</f>
        <v>12500</v>
      </c>
      <c r="E756" s="533">
        <f>SUM(E757:E760)</f>
        <v>0</v>
      </c>
      <c r="F756" s="533">
        <f>SUM(F757:F760)</f>
        <v>12500</v>
      </c>
    </row>
    <row r="757" spans="1:6" ht="15.75">
      <c r="A757" s="427">
        <v>1011</v>
      </c>
      <c r="B757" s="429" t="s">
        <v>91</v>
      </c>
      <c r="C757" s="410"/>
      <c r="D757" s="384">
        <v>0</v>
      </c>
      <c r="E757" s="384"/>
      <c r="F757" s="380">
        <f t="shared" si="37"/>
        <v>0</v>
      </c>
    </row>
    <row r="758" spans="1:6" ht="15.75">
      <c r="A758" s="427">
        <v>1015</v>
      </c>
      <c r="B758" s="429" t="s">
        <v>95</v>
      </c>
      <c r="C758" s="410"/>
      <c r="D758" s="384">
        <v>0</v>
      </c>
      <c r="E758" s="384"/>
      <c r="F758" s="380">
        <f t="shared" si="37"/>
        <v>0</v>
      </c>
    </row>
    <row r="759" spans="1:6" ht="15.75">
      <c r="A759" s="427">
        <v>1016</v>
      </c>
      <c r="B759" s="429" t="s">
        <v>96</v>
      </c>
      <c r="C759" s="410"/>
      <c r="D759" s="384">
        <v>5500</v>
      </c>
      <c r="E759" s="384"/>
      <c r="F759" s="380">
        <f t="shared" si="37"/>
        <v>5500</v>
      </c>
    </row>
    <row r="760" spans="1:6" ht="15.75">
      <c r="A760" s="427">
        <v>1020</v>
      </c>
      <c r="B760" s="428" t="s">
        <v>1411</v>
      </c>
      <c r="C760" s="410"/>
      <c r="D760" s="384">
        <v>7000</v>
      </c>
      <c r="E760" s="384"/>
      <c r="F760" s="380">
        <f t="shared" si="37"/>
        <v>7000</v>
      </c>
    </row>
    <row r="761" spans="1:6" ht="15.75">
      <c r="A761" s="546" t="s">
        <v>477</v>
      </c>
      <c r="B761" s="546"/>
      <c r="C761" s="376"/>
      <c r="D761" s="376">
        <f>SUM(D746+D749+D752+D756)</f>
        <v>60100</v>
      </c>
      <c r="E761" s="376">
        <f>SUM(E746+E749+E752+E756)</f>
        <v>0</v>
      </c>
      <c r="F761" s="376">
        <f>SUM(F746+F749+F752+F756)</f>
        <v>60100</v>
      </c>
    </row>
    <row r="762" spans="1:6" s="377" customFormat="1" ht="15.75">
      <c r="A762" s="375"/>
      <c r="B762" s="375"/>
      <c r="C762" s="376"/>
      <c r="D762" s="376"/>
      <c r="E762" s="376"/>
      <c r="F762" s="376"/>
    </row>
    <row r="763" spans="1:6" ht="15.75">
      <c r="A763" s="544" t="s">
        <v>420</v>
      </c>
      <c r="B763" s="544"/>
      <c r="C763" s="543" t="s">
        <v>1331</v>
      </c>
      <c r="D763" s="543"/>
      <c r="E763" s="543"/>
      <c r="F763" s="543"/>
    </row>
    <row r="764" spans="1:6" ht="47.25">
      <c r="A764" s="421" t="s">
        <v>30</v>
      </c>
      <c r="B764" s="436" t="s">
        <v>421</v>
      </c>
      <c r="C764" s="423" t="s">
        <v>467</v>
      </c>
      <c r="D764" s="423" t="s">
        <v>1344</v>
      </c>
      <c r="E764" s="423" t="s">
        <v>1345</v>
      </c>
      <c r="F764" s="424" t="s">
        <v>1346</v>
      </c>
    </row>
    <row r="765" spans="1:6" ht="15.75">
      <c r="A765" s="547" t="s">
        <v>273</v>
      </c>
      <c r="B765" s="547"/>
      <c r="C765" s="547"/>
      <c r="D765" s="547"/>
      <c r="E765" s="547"/>
      <c r="F765" s="547"/>
    </row>
    <row r="766" spans="1:6" ht="47.25">
      <c r="A766" s="486">
        <v>100</v>
      </c>
      <c r="B766" s="487" t="s">
        <v>434</v>
      </c>
      <c r="C766" s="488"/>
      <c r="D766" s="495">
        <f>SUM(D767)</f>
        <v>20100</v>
      </c>
      <c r="E766" s="495">
        <f>SUM(E767)</f>
        <v>0</v>
      </c>
      <c r="F766" s="495">
        <f>SUM(F767)</f>
        <v>20100</v>
      </c>
    </row>
    <row r="767" spans="1:6" ht="47.25">
      <c r="A767" s="427">
        <v>101</v>
      </c>
      <c r="B767" s="428" t="s">
        <v>1402</v>
      </c>
      <c r="C767" s="410"/>
      <c r="D767" s="380">
        <v>20100</v>
      </c>
      <c r="E767" s="380"/>
      <c r="F767" s="384">
        <f aca="true" t="shared" si="38" ref="F767:F780">SUM(C767:E767)</f>
        <v>20100</v>
      </c>
    </row>
    <row r="768" spans="1:6" ht="31.5">
      <c r="A768" s="497">
        <v>200</v>
      </c>
      <c r="B768" s="498" t="s">
        <v>437</v>
      </c>
      <c r="C768" s="504"/>
      <c r="D768" s="507">
        <f>SUM(D769:D770)</f>
        <v>1800</v>
      </c>
      <c r="E768" s="507">
        <f>SUM(E769:E770)</f>
        <v>0</v>
      </c>
      <c r="F768" s="507">
        <f>SUM(F769:F770)</f>
        <v>1800</v>
      </c>
    </row>
    <row r="769" spans="1:6" ht="31.5">
      <c r="A769" s="427">
        <v>202</v>
      </c>
      <c r="B769" s="429" t="s">
        <v>1404</v>
      </c>
      <c r="C769" s="410"/>
      <c r="D769" s="380">
        <v>0</v>
      </c>
      <c r="E769" s="380"/>
      <c r="F769" s="384">
        <f t="shared" si="38"/>
        <v>0</v>
      </c>
    </row>
    <row r="770" spans="1:6" ht="47.25">
      <c r="A770" s="427">
        <v>205</v>
      </c>
      <c r="B770" s="429" t="s">
        <v>1405</v>
      </c>
      <c r="C770" s="410"/>
      <c r="D770" s="380">
        <v>1800</v>
      </c>
      <c r="E770" s="380"/>
      <c r="F770" s="384">
        <f t="shared" si="38"/>
        <v>1800</v>
      </c>
    </row>
    <row r="771" spans="1:6" ht="31.5">
      <c r="A771" s="508">
        <v>500</v>
      </c>
      <c r="B771" s="509" t="s">
        <v>84</v>
      </c>
      <c r="C771" s="515"/>
      <c r="D771" s="519">
        <f>SUM(D772:D774)</f>
        <v>4300</v>
      </c>
      <c r="E771" s="519">
        <f>SUM(E772:E774)</f>
        <v>0</v>
      </c>
      <c r="F771" s="519">
        <f>SUM(F772:F774)</f>
        <v>4300</v>
      </c>
    </row>
    <row r="772" spans="1:6" ht="47.25">
      <c r="A772" s="427">
        <v>551</v>
      </c>
      <c r="B772" s="429" t="s">
        <v>1408</v>
      </c>
      <c r="C772" s="410"/>
      <c r="D772" s="380">
        <v>2700</v>
      </c>
      <c r="E772" s="380"/>
      <c r="F772" s="384">
        <f t="shared" si="38"/>
        <v>2700</v>
      </c>
    </row>
    <row r="773" spans="1:6" ht="31.5">
      <c r="A773" s="427">
        <v>560</v>
      </c>
      <c r="B773" s="431" t="s">
        <v>1409</v>
      </c>
      <c r="C773" s="410"/>
      <c r="D773" s="380">
        <v>1000</v>
      </c>
      <c r="E773" s="380"/>
      <c r="F773" s="384">
        <f t="shared" si="38"/>
        <v>1000</v>
      </c>
    </row>
    <row r="774" spans="1:6" ht="47.25">
      <c r="A774" s="427">
        <v>580</v>
      </c>
      <c r="B774" s="429" t="s">
        <v>1410</v>
      </c>
      <c r="C774" s="410"/>
      <c r="D774" s="380">
        <v>600</v>
      </c>
      <c r="E774" s="380"/>
      <c r="F774" s="384">
        <f t="shared" si="38"/>
        <v>600</v>
      </c>
    </row>
    <row r="775" spans="1:6" ht="15.75">
      <c r="A775" s="520">
        <v>1000</v>
      </c>
      <c r="B775" s="524" t="s">
        <v>90</v>
      </c>
      <c r="C775" s="532"/>
      <c r="D775" s="535">
        <f>SUM(D776:D779)</f>
        <v>42000</v>
      </c>
      <c r="E775" s="535">
        <f>SUM(E776:E779)</f>
        <v>0</v>
      </c>
      <c r="F775" s="535">
        <f>SUM(F776:F779)</f>
        <v>42000</v>
      </c>
    </row>
    <row r="776" spans="1:6" ht="15.75">
      <c r="A776" s="427">
        <v>1015</v>
      </c>
      <c r="B776" s="429" t="s">
        <v>95</v>
      </c>
      <c r="C776" s="410"/>
      <c r="D776" s="380">
        <v>18000</v>
      </c>
      <c r="E776" s="380"/>
      <c r="F776" s="384">
        <f t="shared" si="38"/>
        <v>18000</v>
      </c>
    </row>
    <row r="777" spans="1:6" ht="15.75">
      <c r="A777" s="427">
        <v>1016</v>
      </c>
      <c r="B777" s="429" t="s">
        <v>96</v>
      </c>
      <c r="C777" s="410"/>
      <c r="D777" s="380">
        <v>14000</v>
      </c>
      <c r="E777" s="380"/>
      <c r="F777" s="384">
        <f t="shared" si="38"/>
        <v>14000</v>
      </c>
    </row>
    <row r="778" spans="1:6" ht="15.75">
      <c r="A778" s="427">
        <v>1020</v>
      </c>
      <c r="B778" s="428" t="s">
        <v>1411</v>
      </c>
      <c r="C778" s="410"/>
      <c r="D778" s="380">
        <v>3000</v>
      </c>
      <c r="E778" s="380"/>
      <c r="F778" s="384">
        <f t="shared" si="38"/>
        <v>3000</v>
      </c>
    </row>
    <row r="779" spans="1:6" ht="15.75">
      <c r="A779" s="427">
        <v>1030</v>
      </c>
      <c r="B779" s="429" t="s">
        <v>98</v>
      </c>
      <c r="C779" s="410"/>
      <c r="D779" s="380">
        <v>7000</v>
      </c>
      <c r="E779" s="380"/>
      <c r="F779" s="384">
        <f t="shared" si="38"/>
        <v>7000</v>
      </c>
    </row>
    <row r="780" spans="1:6" ht="47.25">
      <c r="A780" s="425">
        <v>4500</v>
      </c>
      <c r="B780" s="434" t="s">
        <v>944</v>
      </c>
      <c r="C780" s="410"/>
      <c r="D780" s="445">
        <v>0</v>
      </c>
      <c r="E780" s="445"/>
      <c r="F780" s="420">
        <f t="shared" si="38"/>
        <v>0</v>
      </c>
    </row>
    <row r="781" spans="1:6" ht="15.75">
      <c r="A781" s="546" t="s">
        <v>477</v>
      </c>
      <c r="B781" s="546"/>
      <c r="C781" s="376"/>
      <c r="D781" s="376">
        <f>SUM(D766+D768+D771+D775+D780)</f>
        <v>68200</v>
      </c>
      <c r="E781" s="376">
        <f>SUM(E766+E768+E771+E775+E780)</f>
        <v>0</v>
      </c>
      <c r="F781" s="376">
        <f>SUM(F766+F768+F771+F775+F780)</f>
        <v>68200</v>
      </c>
    </row>
    <row r="782" spans="1:6" ht="15.75">
      <c r="A782" s="375"/>
      <c r="B782" s="375"/>
      <c r="C782" s="447"/>
      <c r="D782" s="447"/>
      <c r="E782" s="447"/>
      <c r="F782" s="447"/>
    </row>
    <row r="783" spans="1:6" ht="15.75">
      <c r="A783" s="544" t="s">
        <v>420</v>
      </c>
      <c r="B783" s="544"/>
      <c r="C783" s="543" t="s">
        <v>1331</v>
      </c>
      <c r="D783" s="543"/>
      <c r="E783" s="543"/>
      <c r="F783" s="543"/>
    </row>
    <row r="784" spans="1:6" ht="47.25">
      <c r="A784" s="421" t="s">
        <v>30</v>
      </c>
      <c r="B784" s="436" t="s">
        <v>421</v>
      </c>
      <c r="C784" s="423" t="s">
        <v>467</v>
      </c>
      <c r="D784" s="423" t="s">
        <v>1344</v>
      </c>
      <c r="E784" s="423" t="s">
        <v>1345</v>
      </c>
      <c r="F784" s="424" t="s">
        <v>1346</v>
      </c>
    </row>
    <row r="785" spans="1:6" ht="15.75">
      <c r="A785" s="547" t="s">
        <v>50</v>
      </c>
      <c r="B785" s="547"/>
      <c r="C785" s="547"/>
      <c r="D785" s="547"/>
      <c r="E785" s="547"/>
      <c r="F785" s="547"/>
    </row>
    <row r="786" spans="1:6" ht="31.5">
      <c r="A786" s="497">
        <v>200</v>
      </c>
      <c r="B786" s="498" t="s">
        <v>437</v>
      </c>
      <c r="C786" s="504"/>
      <c r="D786" s="507">
        <f>SUM(D787:D788)</f>
        <v>0</v>
      </c>
      <c r="E786" s="507">
        <f>SUM(E787:E788)</f>
        <v>0</v>
      </c>
      <c r="F786" s="507">
        <f>SUM(F787:F788)</f>
        <v>0</v>
      </c>
    </row>
    <row r="787" spans="1:6" ht="31.5">
      <c r="A787" s="427">
        <v>202</v>
      </c>
      <c r="B787" s="429" t="s">
        <v>1404</v>
      </c>
      <c r="C787" s="410"/>
      <c r="D787" s="380">
        <v>0</v>
      </c>
      <c r="E787" s="380"/>
      <c r="F787" s="384">
        <f aca="true" t="shared" si="39" ref="F787:F801">SUM(C787:E787)</f>
        <v>0</v>
      </c>
    </row>
    <row r="788" spans="1:6" ht="31.5">
      <c r="A788" s="427">
        <v>209</v>
      </c>
      <c r="B788" s="431" t="s">
        <v>1407</v>
      </c>
      <c r="C788" s="410"/>
      <c r="D788" s="380">
        <v>0</v>
      </c>
      <c r="E788" s="380"/>
      <c r="F788" s="384">
        <f t="shared" si="39"/>
        <v>0</v>
      </c>
    </row>
    <row r="789" spans="1:6" ht="31.5">
      <c r="A789" s="508">
        <v>500</v>
      </c>
      <c r="B789" s="509" t="s">
        <v>84</v>
      </c>
      <c r="C789" s="515"/>
      <c r="D789" s="519">
        <f>SUM(D790:D792)</f>
        <v>0</v>
      </c>
      <c r="E789" s="519">
        <f>SUM(E790:E792)</f>
        <v>0</v>
      </c>
      <c r="F789" s="519">
        <f>SUM(F790:F792)</f>
        <v>0</v>
      </c>
    </row>
    <row r="790" spans="1:6" ht="47.25">
      <c r="A790" s="427">
        <v>551</v>
      </c>
      <c r="B790" s="429" t="s">
        <v>1408</v>
      </c>
      <c r="C790" s="410"/>
      <c r="D790" s="380">
        <v>0</v>
      </c>
      <c r="E790" s="380"/>
      <c r="F790" s="384">
        <f t="shared" si="39"/>
        <v>0</v>
      </c>
    </row>
    <row r="791" spans="1:6" ht="31.5">
      <c r="A791" s="427">
        <v>560</v>
      </c>
      <c r="B791" s="431" t="s">
        <v>1409</v>
      </c>
      <c r="C791" s="410"/>
      <c r="D791" s="380">
        <v>0</v>
      </c>
      <c r="E791" s="380"/>
      <c r="F791" s="384">
        <f t="shared" si="39"/>
        <v>0</v>
      </c>
    </row>
    <row r="792" spans="1:6" ht="47.25">
      <c r="A792" s="427">
        <v>580</v>
      </c>
      <c r="B792" s="429" t="s">
        <v>1410</v>
      </c>
      <c r="C792" s="410"/>
      <c r="D792" s="380">
        <v>0</v>
      </c>
      <c r="E792" s="380"/>
      <c r="F792" s="384">
        <f t="shared" si="39"/>
        <v>0</v>
      </c>
    </row>
    <row r="793" spans="1:6" ht="15.75">
      <c r="A793" s="520">
        <v>1000</v>
      </c>
      <c r="B793" s="524" t="s">
        <v>90</v>
      </c>
      <c r="C793" s="532"/>
      <c r="D793" s="535">
        <f>SUM(D794:D801)</f>
        <v>100000</v>
      </c>
      <c r="E793" s="535">
        <f>SUM(E794:E801)</f>
        <v>0</v>
      </c>
      <c r="F793" s="535">
        <f>SUM(F794:F801)</f>
        <v>100000</v>
      </c>
    </row>
    <row r="794" spans="1:6" ht="15.75">
      <c r="A794" s="427">
        <v>1011</v>
      </c>
      <c r="B794" s="429" t="s">
        <v>91</v>
      </c>
      <c r="C794" s="410"/>
      <c r="D794" s="380">
        <v>5000</v>
      </c>
      <c r="E794" s="380"/>
      <c r="F794" s="384">
        <f t="shared" si="39"/>
        <v>5000</v>
      </c>
    </row>
    <row r="795" spans="1:6" ht="15.75">
      <c r="A795" s="427">
        <v>1020</v>
      </c>
      <c r="B795" s="429" t="s">
        <v>1470</v>
      </c>
      <c r="C795" s="410"/>
      <c r="D795" s="380">
        <v>42000</v>
      </c>
      <c r="E795" s="380"/>
      <c r="F795" s="384">
        <f t="shared" si="39"/>
        <v>42000</v>
      </c>
    </row>
    <row r="796" spans="1:6" ht="15.75">
      <c r="A796" s="427">
        <v>1015</v>
      </c>
      <c r="B796" s="429" t="s">
        <v>95</v>
      </c>
      <c r="C796" s="410"/>
      <c r="D796" s="380">
        <v>33000</v>
      </c>
      <c r="E796" s="380"/>
      <c r="F796" s="384">
        <f t="shared" si="39"/>
        <v>33000</v>
      </c>
    </row>
    <row r="797" spans="1:6" ht="15.75">
      <c r="A797" s="427">
        <v>1016</v>
      </c>
      <c r="B797" s="429" t="s">
        <v>96</v>
      </c>
      <c r="C797" s="410"/>
      <c r="D797" s="380">
        <v>1000</v>
      </c>
      <c r="E797" s="380"/>
      <c r="F797" s="384">
        <f t="shared" si="39"/>
        <v>1000</v>
      </c>
    </row>
    <row r="798" spans="1:6" ht="15.75">
      <c r="A798" s="427">
        <v>1020</v>
      </c>
      <c r="B798" s="428" t="s">
        <v>1411</v>
      </c>
      <c r="C798" s="410"/>
      <c r="D798" s="380">
        <v>10000</v>
      </c>
      <c r="E798" s="380"/>
      <c r="F798" s="384">
        <f t="shared" si="39"/>
        <v>10000</v>
      </c>
    </row>
    <row r="799" spans="1:6" ht="15.75">
      <c r="A799" s="427">
        <v>1051</v>
      </c>
      <c r="B799" s="429" t="s">
        <v>1412</v>
      </c>
      <c r="C799" s="410"/>
      <c r="D799" s="380">
        <v>8000</v>
      </c>
      <c r="E799" s="380"/>
      <c r="F799" s="384">
        <f t="shared" si="39"/>
        <v>8000</v>
      </c>
    </row>
    <row r="800" spans="1:6" ht="31.5">
      <c r="A800" s="427">
        <v>1052</v>
      </c>
      <c r="B800" s="429" t="s">
        <v>1413</v>
      </c>
      <c r="C800" s="410"/>
      <c r="D800" s="380">
        <v>0</v>
      </c>
      <c r="E800" s="380"/>
      <c r="F800" s="384">
        <f t="shared" si="39"/>
        <v>0</v>
      </c>
    </row>
    <row r="801" spans="1:6" ht="17.25" customHeight="1">
      <c r="A801" s="427">
        <v>1062</v>
      </c>
      <c r="B801" s="428" t="s">
        <v>1414</v>
      </c>
      <c r="C801" s="410"/>
      <c r="D801" s="380">
        <v>1000</v>
      </c>
      <c r="E801" s="380"/>
      <c r="F801" s="384">
        <f t="shared" si="39"/>
        <v>1000</v>
      </c>
    </row>
    <row r="802" spans="1:6" ht="15.75">
      <c r="A802" s="546" t="s">
        <v>477</v>
      </c>
      <c r="B802" s="546"/>
      <c r="C802" s="447"/>
      <c r="D802" s="376">
        <f>SUM(D786+D789+D793)</f>
        <v>100000</v>
      </c>
      <c r="E802" s="376">
        <f>SUM(E786+E789+E793)</f>
        <v>0</v>
      </c>
      <c r="F802" s="376">
        <f>SUM(F786+F789+F793)</f>
        <v>100000</v>
      </c>
    </row>
    <row r="803" spans="1:6" ht="15.75">
      <c r="A803" s="375"/>
      <c r="B803" s="375"/>
      <c r="C803" s="447"/>
      <c r="D803" s="447"/>
      <c r="E803" s="447"/>
      <c r="F803" s="447"/>
    </row>
    <row r="804" spans="1:6" ht="51" customHeight="1">
      <c r="A804" s="555" t="s">
        <v>1356</v>
      </c>
      <c r="B804" s="555"/>
      <c r="C804" s="472">
        <f>C705+C711+C741+C761+C781+C802</f>
        <v>1090648</v>
      </c>
      <c r="D804" s="472">
        <f>D705+D711+D741+D761+D781+D802</f>
        <v>298300</v>
      </c>
      <c r="E804" s="472">
        <f>E705+E711+E741+E761+E781+E802</f>
        <v>15400</v>
      </c>
      <c r="F804" s="472">
        <f>F705+F711+F741+F761+F781+F802</f>
        <v>1404348</v>
      </c>
    </row>
    <row r="805" spans="1:6" ht="15.75">
      <c r="A805" s="544" t="s">
        <v>420</v>
      </c>
      <c r="B805" s="544"/>
      <c r="C805" s="543" t="s">
        <v>1331</v>
      </c>
      <c r="D805" s="543"/>
      <c r="E805" s="543"/>
      <c r="F805" s="543"/>
    </row>
    <row r="806" spans="1:6" ht="47.25">
      <c r="A806" s="421" t="s">
        <v>30</v>
      </c>
      <c r="B806" s="436" t="s">
        <v>421</v>
      </c>
      <c r="C806" s="423" t="s">
        <v>467</v>
      </c>
      <c r="D806" s="423" t="s">
        <v>1344</v>
      </c>
      <c r="E806" s="423" t="s">
        <v>1345</v>
      </c>
      <c r="F806" s="424" t="s">
        <v>1346</v>
      </c>
    </row>
    <row r="807" spans="1:6" ht="15.75">
      <c r="A807" s="547" t="s">
        <v>76</v>
      </c>
      <c r="B807" s="547"/>
      <c r="C807" s="547"/>
      <c r="D807" s="547"/>
      <c r="E807" s="547"/>
      <c r="F807" s="547"/>
    </row>
    <row r="808" spans="1:6" ht="15.75">
      <c r="A808" s="520">
        <v>1000</v>
      </c>
      <c r="B808" s="521" t="s">
        <v>90</v>
      </c>
      <c r="C808" s="532"/>
      <c r="D808" s="522">
        <f>SUM(D809+D810+D811)</f>
        <v>127700</v>
      </c>
      <c r="E808" s="522">
        <f>SUM(E809+E810+E811)</f>
        <v>0</v>
      </c>
      <c r="F808" s="522">
        <f>SUM(F809+F810+F811)</f>
        <v>127700</v>
      </c>
    </row>
    <row r="809" spans="1:6" ht="15.75">
      <c r="A809" s="427">
        <v>1020</v>
      </c>
      <c r="B809" s="428" t="s">
        <v>1426</v>
      </c>
      <c r="C809" s="410"/>
      <c r="D809" s="384">
        <v>127700</v>
      </c>
      <c r="E809" s="384"/>
      <c r="F809" s="384">
        <f aca="true" t="shared" si="40" ref="F809:F815">SUM(C809:E809)</f>
        <v>127700</v>
      </c>
    </row>
    <row r="810" spans="1:6" ht="31.5">
      <c r="A810" s="427">
        <v>1020</v>
      </c>
      <c r="B810" s="428" t="s">
        <v>1427</v>
      </c>
      <c r="C810" s="410"/>
      <c r="D810" s="384">
        <v>0</v>
      </c>
      <c r="E810" s="384"/>
      <c r="F810" s="384">
        <f t="shared" si="40"/>
        <v>0</v>
      </c>
    </row>
    <row r="811" spans="1:6" ht="15.75">
      <c r="A811" s="427">
        <v>1030</v>
      </c>
      <c r="B811" s="428" t="s">
        <v>1359</v>
      </c>
      <c r="C811" s="410"/>
      <c r="D811" s="384">
        <v>0</v>
      </c>
      <c r="E811" s="384"/>
      <c r="F811" s="384">
        <f t="shared" si="40"/>
        <v>0</v>
      </c>
    </row>
    <row r="812" spans="1:6" ht="47.25">
      <c r="A812" s="425">
        <v>5100</v>
      </c>
      <c r="B812" s="455" t="s">
        <v>1358</v>
      </c>
      <c r="C812" s="410"/>
      <c r="D812" s="420">
        <v>0</v>
      </c>
      <c r="E812" s="420"/>
      <c r="F812" s="420">
        <f t="shared" si="40"/>
        <v>0</v>
      </c>
    </row>
    <row r="813" spans="1:6" ht="47.25">
      <c r="A813" s="425">
        <v>5100</v>
      </c>
      <c r="B813" s="434" t="s">
        <v>1363</v>
      </c>
      <c r="C813" s="410"/>
      <c r="D813" s="420">
        <v>0</v>
      </c>
      <c r="E813" s="420"/>
      <c r="F813" s="420">
        <f t="shared" si="40"/>
        <v>0</v>
      </c>
    </row>
    <row r="814" spans="1:6" ht="47.25">
      <c r="A814" s="425">
        <v>5309</v>
      </c>
      <c r="B814" s="434" t="s">
        <v>1459</v>
      </c>
      <c r="C814" s="410"/>
      <c r="D814" s="420">
        <v>0</v>
      </c>
      <c r="E814" s="420"/>
      <c r="F814" s="420">
        <f>SUM(C814:E814)</f>
        <v>0</v>
      </c>
    </row>
    <row r="815" spans="1:6" ht="47.25">
      <c r="A815" s="425">
        <v>5309</v>
      </c>
      <c r="B815" s="434" t="s">
        <v>1460</v>
      </c>
      <c r="C815" s="410"/>
      <c r="D815" s="420">
        <v>0</v>
      </c>
      <c r="E815" s="420"/>
      <c r="F815" s="420">
        <f t="shared" si="40"/>
        <v>0</v>
      </c>
    </row>
    <row r="816" spans="1:6" ht="15.75">
      <c r="A816" s="546" t="s">
        <v>477</v>
      </c>
      <c r="B816" s="546"/>
      <c r="C816" s="447"/>
      <c r="D816" s="376">
        <f>SUM(D808+D812+D813+D815+D814)</f>
        <v>127700</v>
      </c>
      <c r="E816" s="376">
        <f>SUM(E808+E812+E813+E815+E814)</f>
        <v>0</v>
      </c>
      <c r="F816" s="376">
        <f>SUM(F808+F812+F813+F815+F814)</f>
        <v>127700</v>
      </c>
    </row>
    <row r="817" spans="1:6" ht="15.75">
      <c r="A817" s="375"/>
      <c r="B817" s="375"/>
      <c r="C817" s="447"/>
      <c r="D817" s="384"/>
      <c r="E817" s="447"/>
      <c r="F817" s="447"/>
    </row>
    <row r="818" spans="1:6" ht="15.75">
      <c r="A818" s="544" t="s">
        <v>420</v>
      </c>
      <c r="B818" s="544"/>
      <c r="C818" s="543" t="s">
        <v>1331</v>
      </c>
      <c r="D818" s="543"/>
      <c r="E818" s="543"/>
      <c r="F818" s="543"/>
    </row>
    <row r="819" spans="1:6" ht="47.25">
      <c r="A819" s="421" t="s">
        <v>30</v>
      </c>
      <c r="B819" s="436" t="s">
        <v>421</v>
      </c>
      <c r="C819" s="423" t="s">
        <v>467</v>
      </c>
      <c r="D819" s="423" t="s">
        <v>1344</v>
      </c>
      <c r="E819" s="423" t="s">
        <v>1345</v>
      </c>
      <c r="F819" s="424" t="s">
        <v>1346</v>
      </c>
    </row>
    <row r="820" spans="1:6" ht="15.75">
      <c r="A820" s="547" t="s">
        <v>335</v>
      </c>
      <c r="B820" s="547"/>
      <c r="C820" s="547"/>
      <c r="D820" s="547"/>
      <c r="E820" s="547"/>
      <c r="F820" s="547"/>
    </row>
    <row r="821" spans="1:6" ht="47.25">
      <c r="A821" s="425">
        <v>4300</v>
      </c>
      <c r="B821" s="434" t="s">
        <v>946</v>
      </c>
      <c r="C821" s="396">
        <f>SUM(C822:C823)</f>
        <v>0</v>
      </c>
      <c r="D821" s="396">
        <f>SUM(D822:D823)</f>
        <v>0</v>
      </c>
      <c r="E821" s="396">
        <f>SUM(E822:E823)</f>
        <v>0</v>
      </c>
      <c r="F821" s="396">
        <f>SUM(F822:F823)</f>
        <v>0</v>
      </c>
    </row>
    <row r="822" spans="1:6" ht="15.75">
      <c r="A822" s="427">
        <v>4301</v>
      </c>
      <c r="B822" s="429" t="s">
        <v>133</v>
      </c>
      <c r="C822" s="410">
        <v>0</v>
      </c>
      <c r="D822" s="384"/>
      <c r="E822" s="384"/>
      <c r="F822" s="384">
        <f>SUM(C822:E822)</f>
        <v>0</v>
      </c>
    </row>
    <row r="823" spans="1:6" ht="15.75">
      <c r="A823" s="427">
        <v>4302</v>
      </c>
      <c r="B823" s="429" t="s">
        <v>1360</v>
      </c>
      <c r="C823" s="410">
        <v>0</v>
      </c>
      <c r="D823" s="384"/>
      <c r="E823" s="384"/>
      <c r="F823" s="384">
        <f>SUM(C823:E823)</f>
        <v>0</v>
      </c>
    </row>
    <row r="824" spans="1:6" ht="15.75">
      <c r="A824" s="546" t="s">
        <v>477</v>
      </c>
      <c r="B824" s="546"/>
      <c r="C824" s="376">
        <f>SUM(C821)</f>
        <v>0</v>
      </c>
      <c r="D824" s="376">
        <f>SUM(D821)</f>
        <v>0</v>
      </c>
      <c r="E824" s="376">
        <f>SUM(E821)</f>
        <v>0</v>
      </c>
      <c r="F824" s="376">
        <f>SUM(F821)</f>
        <v>0</v>
      </c>
    </row>
    <row r="825" spans="1:6" ht="15.75">
      <c r="A825" s="375"/>
      <c r="B825" s="375"/>
      <c r="C825" s="447"/>
      <c r="D825" s="447"/>
      <c r="E825" s="447"/>
      <c r="F825" s="447"/>
    </row>
    <row r="826" spans="1:6" ht="15.75">
      <c r="A826" s="544" t="s">
        <v>420</v>
      </c>
      <c r="B826" s="544"/>
      <c r="C826" s="543" t="s">
        <v>1331</v>
      </c>
      <c r="D826" s="543"/>
      <c r="E826" s="543"/>
      <c r="F826" s="543"/>
    </row>
    <row r="827" spans="1:6" ht="47.25">
      <c r="A827" s="421" t="s">
        <v>30</v>
      </c>
      <c r="B827" s="436" t="s">
        <v>421</v>
      </c>
      <c r="C827" s="423" t="s">
        <v>467</v>
      </c>
      <c r="D827" s="423" t="s">
        <v>1344</v>
      </c>
      <c r="E827" s="423" t="s">
        <v>1345</v>
      </c>
      <c r="F827" s="424" t="s">
        <v>1346</v>
      </c>
    </row>
    <row r="828" spans="1:6" ht="15.75">
      <c r="A828" s="547" t="s">
        <v>359</v>
      </c>
      <c r="B828" s="547"/>
      <c r="C828" s="547"/>
      <c r="D828" s="547"/>
      <c r="E828" s="547"/>
      <c r="F828" s="547"/>
    </row>
    <row r="829" spans="1:6" ht="47.25">
      <c r="A829" s="486">
        <v>100</v>
      </c>
      <c r="B829" s="487" t="s">
        <v>434</v>
      </c>
      <c r="C829" s="488"/>
      <c r="D829" s="488">
        <f>SUM(D830)</f>
        <v>16300</v>
      </c>
      <c r="E829" s="488">
        <f>SUM(E830)</f>
        <v>0</v>
      </c>
      <c r="F829" s="488">
        <f>SUM(F830)</f>
        <v>16300</v>
      </c>
    </row>
    <row r="830" spans="1:6" ht="47.25">
      <c r="A830" s="427">
        <v>101</v>
      </c>
      <c r="B830" s="428" t="s">
        <v>1402</v>
      </c>
      <c r="C830" s="396"/>
      <c r="D830" s="410">
        <v>16300</v>
      </c>
      <c r="E830" s="410"/>
      <c r="F830" s="384">
        <f aca="true" t="shared" si="41" ref="F830:F839">SUM(C830:E830)</f>
        <v>16300</v>
      </c>
    </row>
    <row r="831" spans="1:6" ht="31.5">
      <c r="A831" s="497">
        <v>200</v>
      </c>
      <c r="B831" s="498" t="s">
        <v>437</v>
      </c>
      <c r="C831" s="499"/>
      <c r="D831" s="499">
        <f>SUM(D832)</f>
        <v>1200</v>
      </c>
      <c r="E831" s="499">
        <f>SUM(E832)</f>
        <v>0</v>
      </c>
      <c r="F831" s="499">
        <f>SUM(F832)</f>
        <v>1200</v>
      </c>
    </row>
    <row r="832" spans="1:6" ht="47.25">
      <c r="A832" s="427">
        <v>205</v>
      </c>
      <c r="B832" s="429" t="s">
        <v>1405</v>
      </c>
      <c r="C832" s="396"/>
      <c r="D832" s="410">
        <v>1200</v>
      </c>
      <c r="E832" s="410"/>
      <c r="F832" s="384">
        <f t="shared" si="41"/>
        <v>1200</v>
      </c>
    </row>
    <row r="833" spans="1:6" ht="31.5">
      <c r="A833" s="508">
        <v>500</v>
      </c>
      <c r="B833" s="509" t="s">
        <v>84</v>
      </c>
      <c r="C833" s="510"/>
      <c r="D833" s="510">
        <f>SUM(D834:D836)</f>
        <v>3400</v>
      </c>
      <c r="E833" s="510">
        <f>SUM(E834:E836)</f>
        <v>0</v>
      </c>
      <c r="F833" s="510">
        <f>SUM(F834:F836)</f>
        <v>3400</v>
      </c>
    </row>
    <row r="834" spans="1:6" ht="47.25">
      <c r="A834" s="427">
        <v>551</v>
      </c>
      <c r="B834" s="429" t="s">
        <v>1408</v>
      </c>
      <c r="C834" s="396"/>
      <c r="D834" s="410">
        <v>2100</v>
      </c>
      <c r="E834" s="396"/>
      <c r="F834" s="384">
        <f t="shared" si="41"/>
        <v>2100</v>
      </c>
    </row>
    <row r="835" spans="1:6" ht="31.5">
      <c r="A835" s="427">
        <v>560</v>
      </c>
      <c r="B835" s="431" t="s">
        <v>1409</v>
      </c>
      <c r="C835" s="396"/>
      <c r="D835" s="410">
        <v>800</v>
      </c>
      <c r="E835" s="396"/>
      <c r="F835" s="384">
        <f t="shared" si="41"/>
        <v>800</v>
      </c>
    </row>
    <row r="836" spans="1:6" ht="47.25">
      <c r="A836" s="427">
        <v>580</v>
      </c>
      <c r="B836" s="429" t="s">
        <v>1410</v>
      </c>
      <c r="C836" s="396"/>
      <c r="D836" s="410">
        <v>500</v>
      </c>
      <c r="E836" s="396"/>
      <c r="F836" s="384">
        <f t="shared" si="41"/>
        <v>500</v>
      </c>
    </row>
    <row r="837" spans="1:6" ht="15.75">
      <c r="A837" s="520">
        <v>1000</v>
      </c>
      <c r="B837" s="524" t="s">
        <v>90</v>
      </c>
      <c r="C837" s="522"/>
      <c r="D837" s="522">
        <f>SUM(D838:D839)</f>
        <v>1000</v>
      </c>
      <c r="E837" s="522">
        <f>SUM(E838:E839)</f>
        <v>0</v>
      </c>
      <c r="F837" s="522">
        <f>SUM(F838:F839)</f>
        <v>1000</v>
      </c>
    </row>
    <row r="838" spans="1:6" ht="15.75">
      <c r="A838" s="427">
        <v>1015</v>
      </c>
      <c r="B838" s="429" t="s">
        <v>95</v>
      </c>
      <c r="C838" s="396"/>
      <c r="D838" s="410">
        <v>200</v>
      </c>
      <c r="E838" s="396"/>
      <c r="F838" s="384">
        <f t="shared" si="41"/>
        <v>200</v>
      </c>
    </row>
    <row r="839" spans="1:6" ht="15.75">
      <c r="A839" s="427">
        <v>1020</v>
      </c>
      <c r="B839" s="428" t="s">
        <v>1411</v>
      </c>
      <c r="C839" s="396"/>
      <c r="D839" s="410">
        <v>800</v>
      </c>
      <c r="E839" s="396"/>
      <c r="F839" s="384">
        <f t="shared" si="41"/>
        <v>800</v>
      </c>
    </row>
    <row r="840" spans="1:6" ht="15.75">
      <c r="A840" s="546" t="s">
        <v>477</v>
      </c>
      <c r="B840" s="546"/>
      <c r="C840" s="376"/>
      <c r="D840" s="376">
        <f>SUM(D829+D831+D833+D837)</f>
        <v>21900</v>
      </c>
      <c r="E840" s="376">
        <f>SUM(E829+E831+E833+E837)</f>
        <v>0</v>
      </c>
      <c r="F840" s="376">
        <f>SUM(F829+F831+F833+F837)</f>
        <v>21900</v>
      </c>
    </row>
    <row r="841" spans="1:6" ht="15.75">
      <c r="A841" s="375"/>
      <c r="B841" s="375"/>
      <c r="C841" s="376"/>
      <c r="D841" s="376"/>
      <c r="E841" s="376"/>
      <c r="F841" s="376"/>
    </row>
    <row r="842" spans="1:6" ht="15.75">
      <c r="A842" s="544" t="s">
        <v>420</v>
      </c>
      <c r="B842" s="544"/>
      <c r="C842" s="543" t="s">
        <v>1331</v>
      </c>
      <c r="D842" s="543"/>
      <c r="E842" s="543"/>
      <c r="F842" s="543"/>
    </row>
    <row r="843" spans="1:6" ht="47.25">
      <c r="A843" s="421" t="s">
        <v>30</v>
      </c>
      <c r="B843" s="436" t="s">
        <v>421</v>
      </c>
      <c r="C843" s="423" t="s">
        <v>467</v>
      </c>
      <c r="D843" s="423" t="s">
        <v>1344</v>
      </c>
      <c r="E843" s="423" t="s">
        <v>1345</v>
      </c>
      <c r="F843" s="424" t="s">
        <v>1346</v>
      </c>
    </row>
    <row r="844" spans="1:6" ht="15.75">
      <c r="A844" s="547" t="s">
        <v>363</v>
      </c>
      <c r="B844" s="547"/>
      <c r="C844" s="547"/>
      <c r="D844" s="547"/>
      <c r="E844" s="547"/>
      <c r="F844" s="547"/>
    </row>
    <row r="845" spans="1:6" ht="47.25">
      <c r="A845" s="486">
        <v>100</v>
      </c>
      <c r="B845" s="487" t="s">
        <v>434</v>
      </c>
      <c r="C845" s="492"/>
      <c r="D845" s="488">
        <f>SUM(D846)</f>
        <v>375000</v>
      </c>
      <c r="E845" s="488">
        <f>SUM(E846)</f>
        <v>0</v>
      </c>
      <c r="F845" s="488">
        <f>SUM(F846)</f>
        <v>375000</v>
      </c>
    </row>
    <row r="846" spans="1:6" ht="47.25">
      <c r="A846" s="427">
        <v>101</v>
      </c>
      <c r="B846" s="428" t="s">
        <v>1402</v>
      </c>
      <c r="C846" s="410"/>
      <c r="D846" s="410">
        <v>375000</v>
      </c>
      <c r="E846" s="410"/>
      <c r="F846" s="384">
        <f>SUM(C846:E846)</f>
        <v>375000</v>
      </c>
    </row>
    <row r="847" spans="1:6" ht="31.5">
      <c r="A847" s="497">
        <v>200</v>
      </c>
      <c r="B847" s="498" t="s">
        <v>437</v>
      </c>
      <c r="C847" s="504"/>
      <c r="D847" s="499">
        <f>SUM(D848:D850)</f>
        <v>24000</v>
      </c>
      <c r="E847" s="499">
        <f>SUM(E848:E850)</f>
        <v>0</v>
      </c>
      <c r="F847" s="499">
        <f>SUM(F848:F850)</f>
        <v>24000</v>
      </c>
    </row>
    <row r="848" spans="1:6" ht="47.25">
      <c r="A848" s="427">
        <v>205</v>
      </c>
      <c r="B848" s="429" t="s">
        <v>1405</v>
      </c>
      <c r="C848" s="410"/>
      <c r="D848" s="410">
        <v>24000</v>
      </c>
      <c r="E848" s="410"/>
      <c r="F848" s="384">
        <f aca="true" t="shared" si="42" ref="F848:F857">SUM(C848:E848)</f>
        <v>24000</v>
      </c>
    </row>
    <row r="849" spans="1:6" ht="31.5">
      <c r="A849" s="427">
        <v>208</v>
      </c>
      <c r="B849" s="430" t="s">
        <v>1406</v>
      </c>
      <c r="C849" s="410"/>
      <c r="D849" s="410">
        <v>0</v>
      </c>
      <c r="E849" s="410"/>
      <c r="F849" s="384">
        <f t="shared" si="42"/>
        <v>0</v>
      </c>
    </row>
    <row r="850" spans="1:6" ht="31.5">
      <c r="A850" s="427">
        <v>209</v>
      </c>
      <c r="B850" s="431" t="s">
        <v>1407</v>
      </c>
      <c r="C850" s="410"/>
      <c r="D850" s="410">
        <v>0</v>
      </c>
      <c r="E850" s="410"/>
      <c r="F850" s="384">
        <f t="shared" si="42"/>
        <v>0</v>
      </c>
    </row>
    <row r="851" spans="1:6" ht="31.5">
      <c r="A851" s="508">
        <v>500</v>
      </c>
      <c r="B851" s="509" t="s">
        <v>84</v>
      </c>
      <c r="C851" s="515"/>
      <c r="D851" s="510">
        <f>SUM(D852:D854)</f>
        <v>77300</v>
      </c>
      <c r="E851" s="510">
        <f>SUM(E852:E854)</f>
        <v>0</v>
      </c>
      <c r="F851" s="510">
        <f>SUM(F852:F854)</f>
        <v>77300</v>
      </c>
    </row>
    <row r="852" spans="1:6" ht="47.25">
      <c r="A852" s="427">
        <v>551</v>
      </c>
      <c r="B852" s="429" t="s">
        <v>1408</v>
      </c>
      <c r="C852" s="410"/>
      <c r="D852" s="410">
        <v>48800</v>
      </c>
      <c r="E852" s="410"/>
      <c r="F852" s="384">
        <f t="shared" si="42"/>
        <v>48800</v>
      </c>
    </row>
    <row r="853" spans="1:6" ht="31.5">
      <c r="A853" s="427">
        <v>560</v>
      </c>
      <c r="B853" s="431" t="s">
        <v>1409</v>
      </c>
      <c r="C853" s="410"/>
      <c r="D853" s="410">
        <v>18000</v>
      </c>
      <c r="E853" s="410"/>
      <c r="F853" s="384">
        <f t="shared" si="42"/>
        <v>18000</v>
      </c>
    </row>
    <row r="854" spans="1:6" ht="47.25">
      <c r="A854" s="427">
        <v>580</v>
      </c>
      <c r="B854" s="429" t="s">
        <v>1410</v>
      </c>
      <c r="C854" s="410"/>
      <c r="D854" s="410">
        <v>10500</v>
      </c>
      <c r="E854" s="410"/>
      <c r="F854" s="384">
        <f t="shared" si="42"/>
        <v>10500</v>
      </c>
    </row>
    <row r="855" spans="1:6" ht="15.75">
      <c r="A855" s="520">
        <v>1000</v>
      </c>
      <c r="B855" s="524" t="s">
        <v>90</v>
      </c>
      <c r="C855" s="532"/>
      <c r="D855" s="522">
        <f>SUM(D856)</f>
        <v>0</v>
      </c>
      <c r="E855" s="522">
        <f>SUM(E856)</f>
        <v>0</v>
      </c>
      <c r="F855" s="522">
        <f>SUM(F856)</f>
        <v>0</v>
      </c>
    </row>
    <row r="856" spans="1:6" ht="15.75">
      <c r="A856" s="427">
        <v>1051</v>
      </c>
      <c r="B856" s="429" t="s">
        <v>1412</v>
      </c>
      <c r="C856" s="410"/>
      <c r="D856" s="410">
        <v>0</v>
      </c>
      <c r="E856" s="410"/>
      <c r="F856" s="384">
        <f t="shared" si="42"/>
        <v>0</v>
      </c>
    </row>
    <row r="857" spans="1:6" ht="31.5">
      <c r="A857" s="439">
        <v>5204</v>
      </c>
      <c r="B857" s="426" t="s">
        <v>1361</v>
      </c>
      <c r="C857" s="410"/>
      <c r="D857" s="396">
        <v>0</v>
      </c>
      <c r="E857" s="396"/>
      <c r="F857" s="420">
        <f t="shared" si="42"/>
        <v>0</v>
      </c>
    </row>
    <row r="858" spans="1:6" ht="15.75">
      <c r="A858" s="557" t="s">
        <v>477</v>
      </c>
      <c r="B858" s="557"/>
      <c r="C858" s="438"/>
      <c r="D858" s="438">
        <f>SUM(D845+D847+D851+D855+D857)</f>
        <v>476300</v>
      </c>
      <c r="E858" s="438">
        <f>SUM(E845+E847+E851+E855+E857)</f>
        <v>0</v>
      </c>
      <c r="F858" s="438">
        <f>SUM(F845+F847+F851+F855+F857)</f>
        <v>476300</v>
      </c>
    </row>
    <row r="859" spans="1:6" ht="15.75">
      <c r="A859" s="375"/>
      <c r="B859" s="375"/>
      <c r="C859" s="447"/>
      <c r="D859" s="447"/>
      <c r="E859" s="447"/>
      <c r="F859" s="447"/>
    </row>
    <row r="860" spans="1:6" ht="42.75" customHeight="1">
      <c r="A860" s="555" t="s">
        <v>1449</v>
      </c>
      <c r="B860" s="555"/>
      <c r="C860" s="472">
        <f>C816+C824+C840+C858</f>
        <v>0</v>
      </c>
      <c r="D860" s="472">
        <f>D816+D824+D840+D858</f>
        <v>625900</v>
      </c>
      <c r="E860" s="472">
        <f>E816+E824+E840+E858</f>
        <v>0</v>
      </c>
      <c r="F860" s="472">
        <f>F816+F824+F840+F858</f>
        <v>625900</v>
      </c>
    </row>
    <row r="861" spans="1:6" ht="31.5">
      <c r="A861" s="544" t="s">
        <v>420</v>
      </c>
      <c r="B861" s="544"/>
      <c r="C861" s="459" t="s">
        <v>1331</v>
      </c>
      <c r="D861" s="459"/>
      <c r="E861" s="459"/>
      <c r="F861" s="459"/>
    </row>
    <row r="862" spans="1:6" ht="47.25">
      <c r="A862" s="421" t="s">
        <v>30</v>
      </c>
      <c r="B862" s="436" t="s">
        <v>421</v>
      </c>
      <c r="C862" s="423" t="s">
        <v>1327</v>
      </c>
      <c r="D862" s="423" t="s">
        <v>1328</v>
      </c>
      <c r="E862" s="423" t="s">
        <v>1329</v>
      </c>
      <c r="F862" s="424" t="s">
        <v>495</v>
      </c>
    </row>
    <row r="863" spans="1:6" ht="15.75">
      <c r="A863" s="547" t="s">
        <v>364</v>
      </c>
      <c r="B863" s="547"/>
      <c r="C863" s="547"/>
      <c r="D863" s="547"/>
      <c r="E863" s="547"/>
      <c r="F863" s="547"/>
    </row>
    <row r="864" spans="1:6" ht="31.5">
      <c r="A864" s="425">
        <v>2200</v>
      </c>
      <c r="B864" s="434" t="s">
        <v>109</v>
      </c>
      <c r="C864" s="410"/>
      <c r="D864" s="396">
        <f>SUM(D865:D866)</f>
        <v>600000</v>
      </c>
      <c r="E864" s="396">
        <f>SUM(E865:E866)</f>
        <v>0</v>
      </c>
      <c r="F864" s="396">
        <f>SUM(F865:F866)</f>
        <v>600000</v>
      </c>
    </row>
    <row r="865" spans="1:6" ht="34.5" customHeight="1">
      <c r="A865" s="556" t="s">
        <v>1428</v>
      </c>
      <c r="B865" s="556"/>
      <c r="C865" s="395"/>
      <c r="D865" s="395">
        <v>200000</v>
      </c>
      <c r="E865" s="395"/>
      <c r="F865" s="396">
        <f>SUM(C865:E865)</f>
        <v>200000</v>
      </c>
    </row>
    <row r="866" spans="1:6" ht="32.25" customHeight="1">
      <c r="A866" s="556" t="s">
        <v>1429</v>
      </c>
      <c r="B866" s="556"/>
      <c r="C866" s="395"/>
      <c r="D866" s="395">
        <v>400000</v>
      </c>
      <c r="E866" s="395"/>
      <c r="F866" s="396">
        <f>SUM(C866:E866)</f>
        <v>400000</v>
      </c>
    </row>
    <row r="867" spans="1:6" ht="15.75">
      <c r="A867" s="415"/>
      <c r="B867" s="460" t="s">
        <v>477</v>
      </c>
      <c r="C867" s="461">
        <f>C864</f>
        <v>0</v>
      </c>
      <c r="D867" s="461">
        <f>D864</f>
        <v>600000</v>
      </c>
      <c r="E867" s="461">
        <f>E864</f>
        <v>0</v>
      </c>
      <c r="F867" s="461">
        <f>F864</f>
        <v>600000</v>
      </c>
    </row>
    <row r="868" spans="1:6" ht="34.5" customHeight="1">
      <c r="A868" s="558" t="s">
        <v>1480</v>
      </c>
      <c r="B868" s="559"/>
      <c r="C868" s="461">
        <f>SUM(C869+C870)</f>
        <v>0</v>
      </c>
      <c r="D868" s="461">
        <f>SUM(D869+D870)</f>
        <v>3997452</v>
      </c>
      <c r="E868" s="461">
        <f>SUM(E869+E870)</f>
        <v>0</v>
      </c>
      <c r="F868" s="461">
        <f>SUM(F869+F870)</f>
        <v>3997452</v>
      </c>
    </row>
    <row r="869" spans="1:6" ht="34.5" customHeight="1">
      <c r="A869" s="560" t="s">
        <v>1481</v>
      </c>
      <c r="B869" s="561"/>
      <c r="C869" s="461"/>
      <c r="D869" s="461">
        <v>3015362</v>
      </c>
      <c r="E869" s="461"/>
      <c r="F869" s="461">
        <f>SUM(C869:E869)</f>
        <v>3015362</v>
      </c>
    </row>
    <row r="870" spans="1:6" ht="34.5" customHeight="1">
      <c r="A870" s="558" t="s">
        <v>1482</v>
      </c>
      <c r="B870" s="559"/>
      <c r="C870" s="461"/>
      <c r="D870" s="461">
        <v>982090</v>
      </c>
      <c r="E870" s="461"/>
      <c r="F870" s="461">
        <f>SUM(C870:E870)</f>
        <v>982090</v>
      </c>
    </row>
    <row r="871" spans="1:6" ht="40.5" customHeight="1">
      <c r="A871" s="555" t="s">
        <v>1450</v>
      </c>
      <c r="B871" s="555"/>
      <c r="C871" s="472">
        <f>C867+C868</f>
        <v>0</v>
      </c>
      <c r="D871" s="472">
        <f>D867+D868</f>
        <v>4597452</v>
      </c>
      <c r="E871" s="472">
        <f>E867+E868</f>
        <v>0</v>
      </c>
      <c r="F871" s="472">
        <f>F867+F868</f>
        <v>4597452</v>
      </c>
    </row>
    <row r="872" spans="1:6" ht="15.75">
      <c r="A872" s="473"/>
      <c r="B872" s="474" t="s">
        <v>1362</v>
      </c>
      <c r="C872" s="468">
        <f>C151+C201+C358+C401+C562+C691+C804+C860+C871</f>
        <v>16352185</v>
      </c>
      <c r="D872" s="420">
        <f>D151+D201+D358+D401+D562+D691+D804+D860+D871</f>
        <v>9918692</v>
      </c>
      <c r="E872" s="420">
        <f>E151+E201+E358+E401+E562+E691+E804+E860+E871</f>
        <v>830010</v>
      </c>
      <c r="F872" s="420">
        <f>F151+F201+F358+F401+F562+F691+F804+F860+F871</f>
        <v>27100887</v>
      </c>
    </row>
    <row r="873" spans="1:6" ht="15.75">
      <c r="A873" s="380"/>
      <c r="B873" s="380" t="s">
        <v>1451</v>
      </c>
      <c r="C873" s="384">
        <f>SUM(C84-C872)</f>
        <v>0</v>
      </c>
      <c r="D873" s="384">
        <f>SUM(D84-D872)</f>
        <v>830010</v>
      </c>
      <c r="E873" s="384">
        <f>SUM(E84-E872)</f>
        <v>-830010</v>
      </c>
      <c r="F873" s="384">
        <f>SUM(F84-F872)</f>
        <v>0</v>
      </c>
    </row>
    <row r="874" spans="3:6" ht="15.75">
      <c r="C874" s="462">
        <f>C84</f>
        <v>16352185</v>
      </c>
      <c r="D874" s="462">
        <f>D84</f>
        <v>10748702</v>
      </c>
      <c r="E874" s="462">
        <f>E84</f>
        <v>0</v>
      </c>
      <c r="F874" s="462">
        <f>F84</f>
        <v>27100887</v>
      </c>
    </row>
    <row r="878" ht="15.75">
      <c r="D878" s="364" t="s">
        <v>1465</v>
      </c>
    </row>
    <row r="879" ht="15.75">
      <c r="D879" s="364" t="s">
        <v>1466</v>
      </c>
    </row>
  </sheetData>
  <sheetProtection/>
  <mergeCells count="204">
    <mergeCell ref="A868:B868"/>
    <mergeCell ref="A870:B870"/>
    <mergeCell ref="A869:B869"/>
    <mergeCell ref="A2:F2"/>
    <mergeCell ref="A3:F3"/>
    <mergeCell ref="A84:B84"/>
    <mergeCell ref="A820:F820"/>
    <mergeCell ref="A824:B824"/>
    <mergeCell ref="A826:B826"/>
    <mergeCell ref="C826:F826"/>
    <mergeCell ref="A871:B871"/>
    <mergeCell ref="A842:B842"/>
    <mergeCell ref="C842:F842"/>
    <mergeCell ref="A866:B866"/>
    <mergeCell ref="A844:F844"/>
    <mergeCell ref="A858:B858"/>
    <mergeCell ref="A860:B860"/>
    <mergeCell ref="A865:B865"/>
    <mergeCell ref="A861:B861"/>
    <mergeCell ref="A863:F863"/>
    <mergeCell ref="A828:F828"/>
    <mergeCell ref="A840:B840"/>
    <mergeCell ref="A807:F807"/>
    <mergeCell ref="A816:B816"/>
    <mergeCell ref="A818:B818"/>
    <mergeCell ref="C818:F818"/>
    <mergeCell ref="A783:B783"/>
    <mergeCell ref="C783:F783"/>
    <mergeCell ref="A785:F785"/>
    <mergeCell ref="A802:B802"/>
    <mergeCell ref="A804:B804"/>
    <mergeCell ref="A805:B805"/>
    <mergeCell ref="C805:F805"/>
    <mergeCell ref="A745:F745"/>
    <mergeCell ref="A761:B761"/>
    <mergeCell ref="A763:B763"/>
    <mergeCell ref="C763:F763"/>
    <mergeCell ref="A765:F765"/>
    <mergeCell ref="A781:B781"/>
    <mergeCell ref="A713:B713"/>
    <mergeCell ref="C713:F713"/>
    <mergeCell ref="A715:F715"/>
    <mergeCell ref="A741:B741"/>
    <mergeCell ref="A743:B743"/>
    <mergeCell ref="C743:F743"/>
    <mergeCell ref="A694:F694"/>
    <mergeCell ref="A705:B705"/>
    <mergeCell ref="A707:B707"/>
    <mergeCell ref="C707:F707"/>
    <mergeCell ref="A709:F709"/>
    <mergeCell ref="A711:B711"/>
    <mergeCell ref="A680:B680"/>
    <mergeCell ref="C680:F680"/>
    <mergeCell ref="A682:F682"/>
    <mergeCell ref="A689:B689"/>
    <mergeCell ref="A691:B691"/>
    <mergeCell ref="A692:B692"/>
    <mergeCell ref="C692:F692"/>
    <mergeCell ref="A667:F667"/>
    <mergeCell ref="A671:B671"/>
    <mergeCell ref="C671:F671"/>
    <mergeCell ref="A670:B670"/>
    <mergeCell ref="A673:F673"/>
    <mergeCell ref="A678:B678"/>
    <mergeCell ref="A645:B645"/>
    <mergeCell ref="C645:F645"/>
    <mergeCell ref="A647:F647"/>
    <mergeCell ref="A663:B663"/>
    <mergeCell ref="A665:B665"/>
    <mergeCell ref="C665:F665"/>
    <mergeCell ref="A600:F600"/>
    <mergeCell ref="A623:B623"/>
    <mergeCell ref="A625:B625"/>
    <mergeCell ref="C625:F625"/>
    <mergeCell ref="A627:F627"/>
    <mergeCell ref="A643:B643"/>
    <mergeCell ref="A581:B581"/>
    <mergeCell ref="C581:F581"/>
    <mergeCell ref="A583:F583"/>
    <mergeCell ref="A596:B596"/>
    <mergeCell ref="A598:B598"/>
    <mergeCell ref="C598:F598"/>
    <mergeCell ref="A565:F565"/>
    <mergeCell ref="A570:B570"/>
    <mergeCell ref="A572:B572"/>
    <mergeCell ref="C572:F572"/>
    <mergeCell ref="A574:F574"/>
    <mergeCell ref="A579:B579"/>
    <mergeCell ref="A555:B555"/>
    <mergeCell ref="C555:F555"/>
    <mergeCell ref="A557:F557"/>
    <mergeCell ref="A560:B560"/>
    <mergeCell ref="A562:B562"/>
    <mergeCell ref="A563:B563"/>
    <mergeCell ref="C563:F563"/>
    <mergeCell ref="A527:F527"/>
    <mergeCell ref="A546:B546"/>
    <mergeCell ref="A548:B548"/>
    <mergeCell ref="C548:F548"/>
    <mergeCell ref="A550:F550"/>
    <mergeCell ref="A553:B553"/>
    <mergeCell ref="A518:B518"/>
    <mergeCell ref="C518:F518"/>
    <mergeCell ref="A520:F520"/>
    <mergeCell ref="A523:B523"/>
    <mergeCell ref="A525:B525"/>
    <mergeCell ref="C525:F525"/>
    <mergeCell ref="A474:F474"/>
    <mergeCell ref="A493:B493"/>
    <mergeCell ref="A495:B495"/>
    <mergeCell ref="C495:F495"/>
    <mergeCell ref="A497:F497"/>
    <mergeCell ref="A516:B516"/>
    <mergeCell ref="A465:B465"/>
    <mergeCell ref="C465:F465"/>
    <mergeCell ref="A467:F467"/>
    <mergeCell ref="A470:B470"/>
    <mergeCell ref="A472:B472"/>
    <mergeCell ref="C472:F472"/>
    <mergeCell ref="A424:F424"/>
    <mergeCell ref="A437:B437"/>
    <mergeCell ref="A439:B439"/>
    <mergeCell ref="C439:F439"/>
    <mergeCell ref="A441:F441"/>
    <mergeCell ref="A463:B463"/>
    <mergeCell ref="A401:B401"/>
    <mergeCell ref="A402:B402"/>
    <mergeCell ref="C402:F402"/>
    <mergeCell ref="A404:F404"/>
    <mergeCell ref="A420:B420"/>
    <mergeCell ref="A422:B422"/>
    <mergeCell ref="C422:F422"/>
    <mergeCell ref="A368:F368"/>
    <mergeCell ref="A382:B382"/>
    <mergeCell ref="A384:B384"/>
    <mergeCell ref="C384:F384"/>
    <mergeCell ref="A386:F386"/>
    <mergeCell ref="A399:B399"/>
    <mergeCell ref="A358:B358"/>
    <mergeCell ref="A359:B359"/>
    <mergeCell ref="C359:F359"/>
    <mergeCell ref="A361:F361"/>
    <mergeCell ref="A364:B364"/>
    <mergeCell ref="A366:B366"/>
    <mergeCell ref="C366:F366"/>
    <mergeCell ref="A332:F332"/>
    <mergeCell ref="A345:B345"/>
    <mergeCell ref="A347:B347"/>
    <mergeCell ref="C347:F347"/>
    <mergeCell ref="A349:F349"/>
    <mergeCell ref="A356:B356"/>
    <mergeCell ref="A313:B313"/>
    <mergeCell ref="C313:F313"/>
    <mergeCell ref="A315:F315"/>
    <mergeCell ref="A328:B328"/>
    <mergeCell ref="A330:B330"/>
    <mergeCell ref="C330:F330"/>
    <mergeCell ref="A265:F265"/>
    <mergeCell ref="A284:B284"/>
    <mergeCell ref="A286:B286"/>
    <mergeCell ref="C286:F286"/>
    <mergeCell ref="A288:F288"/>
    <mergeCell ref="A311:B311"/>
    <mergeCell ref="A226:B226"/>
    <mergeCell ref="A228:B228"/>
    <mergeCell ref="C228:F228"/>
    <mergeCell ref="A230:F230"/>
    <mergeCell ref="A261:B261"/>
    <mergeCell ref="A263:B263"/>
    <mergeCell ref="C263:F263"/>
    <mergeCell ref="A191:F191"/>
    <mergeCell ref="A197:B197"/>
    <mergeCell ref="A199:B199"/>
    <mergeCell ref="C199:F199"/>
    <mergeCell ref="A201:B201"/>
    <mergeCell ref="A202:F202"/>
    <mergeCell ref="A169:B169"/>
    <mergeCell ref="C169:F169"/>
    <mergeCell ref="A171:F171"/>
    <mergeCell ref="A187:B187"/>
    <mergeCell ref="A189:B189"/>
    <mergeCell ref="C189:F189"/>
    <mergeCell ref="A149:B149"/>
    <mergeCell ref="C149:F149"/>
    <mergeCell ref="A151:B151"/>
    <mergeCell ref="A152:F152"/>
    <mergeCell ref="A167:B167"/>
    <mergeCell ref="A148:B148"/>
    <mergeCell ref="A88:F88"/>
    <mergeCell ref="A126:B126"/>
    <mergeCell ref="A128:B128"/>
    <mergeCell ref="C128:F128"/>
    <mergeCell ref="A130:F130"/>
    <mergeCell ref="A147:B147"/>
    <mergeCell ref="A65:B65"/>
    <mergeCell ref="C65:F65"/>
    <mergeCell ref="A86:B86"/>
    <mergeCell ref="C5:F5"/>
    <mergeCell ref="A7:B7"/>
    <mergeCell ref="A44:B44"/>
    <mergeCell ref="A47:B47"/>
    <mergeCell ref="C47:F47"/>
    <mergeCell ref="A49:B49"/>
    <mergeCell ref="C86:F86"/>
  </mergeCells>
  <dataValidations count="5">
    <dataValidation type="whole" operator="greaterThanOrEqual" allowBlank="1" showInputMessage="1" showErrorMessage="1" error="Въвежда се цяло положително число!" sqref="C77:D78 C72:D72 C70:D70 C53:F53 C51 C56:D56 D52">
      <formula1>0</formula1>
    </dataValidation>
    <dataValidation type="whole" operator="lessThan" allowBlank="1" showInputMessage="1" showErrorMessage="1" error="Въвежда се цяло яисло!" sqref="C75:D75 C61:E61">
      <formula1>999999999999999000000</formula1>
    </dataValidation>
    <dataValidation type="whole" operator="lessThan" allowBlank="1" showInputMessage="1" showErrorMessage="1" error="Въвежда се цяло число!" sqref="C9:F9 D7:D8 D10:D31 C43:D43 E14:F15 E29:F29 E19:F19 C33:D34 D36:D37 C39:D41 C28:C31 C32:F32 C35:F35 C42:F42 C59:D59 C14:C19 C38:F38 C7 C23:C25 E7:F7">
      <formula1>99999999999999900</formula1>
    </dataValidation>
    <dataValidation type="whole" operator="lessThan" allowBlank="1" showInputMessage="1" showErrorMessage="1" error="Въвежда се цяло число!" sqref="D51:E51 E59 E70:E73 E75 E77:E81 E68 E56:E57 E16:E18 E20:E28 E30:E31 E33:E34 E36:E37 E39:E41 E43 E8 E10:E13 E52 C49:E49 C10:C13 C8 C26:C27 C20:C22 C52 C54:E54">
      <formula1>999999999999999000</formula1>
    </dataValidation>
    <dataValidation type="whole" operator="lessThanOrEqual" allowBlank="1" showInputMessage="1" showErrorMessage="1" error="Въвежда се цяло отрицателно число!" sqref="C57:D57 F77:F81 F70:F73 C73:D73 C79:D81 C71:D71 F75 F68 C36:C37 C68:D68">
      <formula1>0</formula1>
    </dataValidation>
  </dataValidations>
  <printOptions/>
  <pageMargins left="0.7086614173228347" right="0.31496062992125984" top="0.7480314960629921" bottom="0.7480314960629921" header="0.31496062992125984" footer="0.31496062992125984"/>
  <pageSetup orientation="portrait" scale="75" r:id="rId3"/>
  <headerFooter>
    <oddHeader>&amp;C&amp;P&amp;RПриложение №1</oddHeader>
    <oddFooter>&amp;CСтр.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0">
      <selection activeCell="G6" sqref="G6"/>
    </sheetView>
  </sheetViews>
  <sheetFormatPr defaultColWidth="9.00390625" defaultRowHeight="12.75"/>
  <cols>
    <col min="1" max="1" width="48.25390625" style="372" customWidth="1"/>
    <col min="2" max="2" width="6.875" style="367" customWidth="1"/>
    <col min="3" max="3" width="16.875" style="366" customWidth="1"/>
    <col min="4" max="4" width="15.00390625" style="366" customWidth="1"/>
    <col min="5" max="5" width="12.75390625" style="366" customWidth="1"/>
    <col min="6" max="6" width="13.375" style="366" customWidth="1"/>
    <col min="7" max="7" width="11.125" style="366" customWidth="1"/>
    <col min="8" max="16384" width="9.125" style="366" customWidth="1"/>
  </cols>
  <sheetData>
    <row r="1" ht="15.75">
      <c r="E1" s="366" t="s">
        <v>1471</v>
      </c>
    </row>
    <row r="2" spans="1:6" ht="15.75">
      <c r="A2" s="562" t="s">
        <v>1467</v>
      </c>
      <c r="B2" s="562"/>
      <c r="C2" s="562"/>
      <c r="D2" s="562"/>
      <c r="E2" s="562"/>
      <c r="F2" s="562"/>
    </row>
    <row r="3" spans="1:6" ht="15.75">
      <c r="A3" s="562" t="s">
        <v>1468</v>
      </c>
      <c r="B3" s="562"/>
      <c r="C3" s="562"/>
      <c r="D3" s="562"/>
      <c r="E3" s="562"/>
      <c r="F3" s="562"/>
    </row>
    <row r="4" spans="1:6" ht="47.25">
      <c r="A4" s="369" t="s">
        <v>1455</v>
      </c>
      <c r="B4" s="370"/>
      <c r="C4" s="371" t="s">
        <v>1452</v>
      </c>
      <c r="D4" s="371" t="s">
        <v>1453</v>
      </c>
      <c r="E4" s="371" t="s">
        <v>1454</v>
      </c>
      <c r="F4" s="371" t="s">
        <v>495</v>
      </c>
    </row>
    <row r="5" spans="1:7" ht="31.5">
      <c r="A5" s="378" t="str">
        <f>'Приложение № 1'!A151:B151</f>
        <v>ФУНКЦИЯ 1 ОБЩИ ДЪРЖАВНИ СЛУЖБИ</v>
      </c>
      <c r="B5" s="379">
        <f>'Приложение № 1'!B151:C151</f>
        <v>0</v>
      </c>
      <c r="C5" s="384">
        <f>SUM('Приложение № 1'!C148)</f>
        <v>1557900</v>
      </c>
      <c r="D5" s="384">
        <f>SUM('Приложение № 1'!D148)</f>
        <v>2145990</v>
      </c>
      <c r="E5" s="384">
        <f>SUM('Приложение № 1'!E148)</f>
        <v>623500</v>
      </c>
      <c r="F5" s="384">
        <f>SUM(B5:E5)</f>
        <v>4327390</v>
      </c>
      <c r="G5" s="465">
        <f>SUM(F5-'Приложение № 1'!F148)</f>
        <v>0</v>
      </c>
    </row>
    <row r="6" spans="1:7" ht="15.75">
      <c r="A6" s="378" t="str">
        <f>'Приложение № 1'!A201:B201</f>
        <v>ФУНКЦИЯ 2 ОТБРАНА И СИГУРНОСТ</v>
      </c>
      <c r="B6" s="379">
        <f>'Приложение № 1'!B201:C201</f>
        <v>0</v>
      </c>
      <c r="C6" s="482">
        <f>SUM('Приложение № 1'!C201)</f>
        <v>263917</v>
      </c>
      <c r="D6" s="482">
        <f>SUM('Приложение № 1'!D201)</f>
        <v>0</v>
      </c>
      <c r="E6" s="482">
        <f>SUM('Приложение № 1'!E201)</f>
        <v>74800</v>
      </c>
      <c r="F6" s="384">
        <f>SUM(B6:E6)</f>
        <v>338717</v>
      </c>
      <c r="G6" s="465">
        <f>SUM(F6-'Приложение № 1'!F201)</f>
        <v>0</v>
      </c>
    </row>
    <row r="7" spans="1:7" ht="15.75">
      <c r="A7" s="378" t="str">
        <f>'Приложение № 1'!A358:B358</f>
        <v>ФУНКЦИЯ 3 ОБРАЗОВАНИЕ</v>
      </c>
      <c r="B7" s="379">
        <f>'Приложение № 1'!B358:C358</f>
        <v>0</v>
      </c>
      <c r="C7" s="482">
        <f>SUM('Приложение № 1'!C358)</f>
        <v>9109519</v>
      </c>
      <c r="D7" s="482">
        <f>SUM('Приложение № 1'!D358)</f>
        <v>184700</v>
      </c>
      <c r="E7" s="482">
        <f>SUM('Приложение № 1'!E358)</f>
        <v>97310</v>
      </c>
      <c r="F7" s="482">
        <f>SUM(C7:E7)</f>
        <v>9391529</v>
      </c>
      <c r="G7" s="465">
        <f>SUM(F7-'Приложение № 1'!F358)</f>
        <v>0</v>
      </c>
    </row>
    <row r="8" spans="1:7" ht="15.75">
      <c r="A8" s="378" t="str">
        <f>'Приложение № 1'!A401:B401</f>
        <v>ФУНКЦИЯ 4 ЗДРАВЕОПАЗВАНЕ</v>
      </c>
      <c r="B8" s="379">
        <f>'Приложение № 1'!B401:C401</f>
        <v>0</v>
      </c>
      <c r="C8" s="384">
        <f>SUM('Приложение № 1'!C401)</f>
        <v>260708</v>
      </c>
      <c r="D8" s="384">
        <f>SUM('Приложение № 1'!D401)</f>
        <v>0</v>
      </c>
      <c r="E8" s="384">
        <f>SUM('Приложение № 1'!E401)</f>
        <v>19000</v>
      </c>
      <c r="F8" s="384">
        <f>SUM(C8:E8)</f>
        <v>279708</v>
      </c>
      <c r="G8" s="465">
        <f>SUM(F8-'Приложение № 1'!F401)</f>
        <v>0</v>
      </c>
    </row>
    <row r="9" spans="1:7" s="368" customFormat="1" ht="47.25">
      <c r="A9" s="378" t="str">
        <f>'Приложение № 1'!A562:B562</f>
        <v>ФУНКЦИЯ 5 СОЦИАЛНО ОСИГУРЯВАНЕ, ПОДПОМАГАНЕ И ГРИЖИ</v>
      </c>
      <c r="B9" s="379">
        <f>'Приложение № 1'!B562:C562</f>
        <v>0</v>
      </c>
      <c r="C9" s="483">
        <f>SUM('Приложение № 1'!C562)</f>
        <v>4069493</v>
      </c>
      <c r="D9" s="483">
        <f>SUM('Приложение № 1'!D562)</f>
        <v>96900</v>
      </c>
      <c r="E9" s="483">
        <f>SUM('Приложение № 1'!E562)</f>
        <v>0</v>
      </c>
      <c r="F9" s="384">
        <f>SUM(C9:E9)</f>
        <v>4166393</v>
      </c>
      <c r="G9" s="465">
        <f>SUM(F9-'Приложение № 1'!F562)</f>
        <v>0</v>
      </c>
    </row>
    <row r="10" spans="1:7" ht="63">
      <c r="A10" s="378" t="str">
        <f>'Приложение № 1'!A691:B691</f>
        <v>ФУНКЦИЯ 6 ЖИЛИЩНО СТРОИТЕЛСТВО, БЛАГОУСТРОЙСТВО, КОМУНАЛНО СТОПАНСТВО И ОПАЗВАНЕ НА ОКОЛНАТА СРЕДА</v>
      </c>
      <c r="B10" s="381">
        <f>'Приложение № 1'!B691:C691</f>
        <v>0</v>
      </c>
      <c r="C10" s="484">
        <f>SUM('Приложение № 1'!C691)</f>
        <v>0</v>
      </c>
      <c r="D10" s="484">
        <f>SUM('Приложение № 1'!D691)</f>
        <v>1969450</v>
      </c>
      <c r="E10" s="484">
        <f>SUM('Приложение № 1'!E691)</f>
        <v>0</v>
      </c>
      <c r="F10" s="484">
        <f>SUM(C10:E10)</f>
        <v>1969450</v>
      </c>
      <c r="G10" s="465">
        <f>SUM(F10-'Приложение № 1'!F691)</f>
        <v>0</v>
      </c>
    </row>
    <row r="11" spans="1:7" ht="47.25">
      <c r="A11" s="378" t="str">
        <f>'Приложение № 1'!A804:B804</f>
        <v>ФУНКЦИЯ 7 КУЛТУРА,СПОРТ, ПОЧИВНИ ДЕЙНОСТИ И РЕЛИГИОЗНИ ДЕЙНОСТИ</v>
      </c>
      <c r="B11" s="381">
        <f>'Приложение № 1'!B804:C804</f>
        <v>0</v>
      </c>
      <c r="C11" s="484">
        <f>SUM('Приложение № 1'!C804)</f>
        <v>1090648</v>
      </c>
      <c r="D11" s="484">
        <f>SUM('Приложение № 1'!D804)</f>
        <v>298300</v>
      </c>
      <c r="E11" s="484">
        <f>SUM('Приложение № 1'!E804)</f>
        <v>15400</v>
      </c>
      <c r="F11" s="484">
        <f>SUM(C11:E11)</f>
        <v>1404348</v>
      </c>
      <c r="G11" s="465">
        <f>SUM(F11-'Приложение № 1'!F804)</f>
        <v>0</v>
      </c>
    </row>
    <row r="12" spans="1:7" ht="31.5">
      <c r="A12" s="378" t="str">
        <f>'Приложение № 1'!A860:B860</f>
        <v>ФУНКЦИЯ 8 ИКОНОМИЧЕСКИ ДЕЙНОСТИ И УСЛУГИ</v>
      </c>
      <c r="B12" s="381">
        <f>'Приложение № 1'!B860:C860</f>
        <v>0</v>
      </c>
      <c r="C12" s="484">
        <f>SUM('Приложение № 1'!C860)</f>
        <v>0</v>
      </c>
      <c r="D12" s="484">
        <f>SUM('Приложение № 1'!D860)</f>
        <v>625900</v>
      </c>
      <c r="E12" s="484">
        <f>SUM('Приложение № 1'!E860)</f>
        <v>0</v>
      </c>
      <c r="F12" s="382">
        <f>'Приложение № 1'!F860:G860</f>
        <v>625900</v>
      </c>
      <c r="G12" s="465">
        <f>SUM(F12-'Приложение № 1'!F860)</f>
        <v>0</v>
      </c>
    </row>
    <row r="13" spans="1:7" ht="31.5">
      <c r="A13" s="378" t="str">
        <f>'Приложение № 1'!A871:B871</f>
        <v>ФУНКЦИЯ 9 РАЗХОДИ НЕКЛАСИФИЦИРАНИ В ДРУГИТЕ </v>
      </c>
      <c r="B13" s="381">
        <f>'Приложение № 1'!B871:C871</f>
        <v>0</v>
      </c>
      <c r="C13" s="382">
        <f>'Приложение № 1'!C871:D871</f>
        <v>0</v>
      </c>
      <c r="D13" s="382">
        <f>'Приложение № 1'!D871:E871</f>
        <v>4597452</v>
      </c>
      <c r="E13" s="382">
        <f>'Приложение № 1'!E871:F871</f>
        <v>0</v>
      </c>
      <c r="F13" s="382">
        <f>SUM(C13:E13)</f>
        <v>4597452</v>
      </c>
      <c r="G13" s="465">
        <f>SUM(F13-'Приложение № 1'!F871)</f>
        <v>0</v>
      </c>
    </row>
    <row r="14" spans="1:7" ht="15.75">
      <c r="A14" s="383" t="s">
        <v>1456</v>
      </c>
      <c r="B14" s="379"/>
      <c r="C14" s="384">
        <f>SUM(C5:C13)</f>
        <v>16352185</v>
      </c>
      <c r="D14" s="384">
        <f>SUM(D5:D13)</f>
        <v>9918692</v>
      </c>
      <c r="E14" s="384">
        <f>SUM(E5:E13)</f>
        <v>830010</v>
      </c>
      <c r="F14" s="384">
        <f>SUM(F5:F13)</f>
        <v>27100887</v>
      </c>
      <c r="G14" s="465">
        <f>SUM(F14-'Приложение № 1'!F872)</f>
        <v>0</v>
      </c>
    </row>
    <row r="15" spans="1:6" ht="15.75">
      <c r="A15" s="378"/>
      <c r="B15" s="379"/>
      <c r="C15" s="384"/>
      <c r="D15" s="384"/>
      <c r="E15" s="384"/>
      <c r="F15" s="384"/>
    </row>
    <row r="16" spans="1:6" ht="15.75">
      <c r="A16" s="373"/>
      <c r="C16" s="374">
        <f>C14-C15</f>
        <v>16352185</v>
      </c>
      <c r="D16" s="374">
        <f>D14-D15</f>
        <v>9918692</v>
      </c>
      <c r="E16" s="374">
        <f>E14-E15</f>
        <v>830010</v>
      </c>
      <c r="F16" s="374">
        <f>F14-F15</f>
        <v>27100887</v>
      </c>
    </row>
    <row r="18" ht="15.75">
      <c r="C18" s="364" t="s">
        <v>1465</v>
      </c>
    </row>
    <row r="19" ht="15.75">
      <c r="C19" s="364" t="s">
        <v>1466</v>
      </c>
    </row>
  </sheetData>
  <sheetProtection/>
  <mergeCells count="2">
    <mergeCell ref="A2:F2"/>
    <mergeCell ref="A3:F3"/>
  </mergeCells>
  <printOptions/>
  <pageMargins left="0.7086614173228347" right="0.31496062992125984" top="0.7480314960629921" bottom="0.7480314960629921" header="0.31496062992125984" footer="0.31496062992125984"/>
  <pageSetup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3">
      <selection activeCell="E13" sqref="E13:G13"/>
    </sheetView>
  </sheetViews>
  <sheetFormatPr defaultColWidth="9.00390625" defaultRowHeight="12.75"/>
  <cols>
    <col min="1" max="2" width="9.125" style="366" customWidth="1"/>
    <col min="3" max="3" width="37.125" style="366" customWidth="1"/>
    <col min="4" max="4" width="17.125" style="366" customWidth="1"/>
    <col min="5" max="5" width="11.125" style="366" customWidth="1"/>
    <col min="6" max="6" width="12.125" style="366" customWidth="1"/>
    <col min="7" max="7" width="12.00390625" style="366" customWidth="1"/>
    <col min="8" max="16384" width="9.125" style="366" customWidth="1"/>
  </cols>
  <sheetData>
    <row r="1" ht="15.75">
      <c r="D1" s="366" t="s">
        <v>1472</v>
      </c>
    </row>
    <row r="2" spans="1:6" ht="15.75">
      <c r="A2" s="562" t="s">
        <v>1467</v>
      </c>
      <c r="B2" s="562"/>
      <c r="C2" s="562"/>
      <c r="D2" s="562"/>
      <c r="E2" s="562"/>
      <c r="F2" s="562"/>
    </row>
    <row r="3" spans="1:6" ht="15.75">
      <c r="A3" s="562" t="s">
        <v>1469</v>
      </c>
      <c r="B3" s="562"/>
      <c r="C3" s="562"/>
      <c r="D3" s="562"/>
      <c r="E3" s="562"/>
      <c r="F3" s="562"/>
    </row>
    <row r="4" spans="2:7" ht="15.75">
      <c r="B4" s="388" t="s">
        <v>30</v>
      </c>
      <c r="C4" s="389" t="s">
        <v>1464</v>
      </c>
      <c r="D4" s="463" t="s">
        <v>1476</v>
      </c>
      <c r="E4" s="496" t="s">
        <v>1477</v>
      </c>
      <c r="F4" s="496" t="s">
        <v>1478</v>
      </c>
      <c r="G4" s="496" t="s">
        <v>1479</v>
      </c>
    </row>
    <row r="5" spans="2:7" ht="47.25">
      <c r="B5" s="425">
        <v>100</v>
      </c>
      <c r="C5" s="426" t="s">
        <v>434</v>
      </c>
      <c r="D5" s="464">
        <f>SUM('Приложение № 1'!F89+'Приложение № 1'!F131+'Приложение № 1'!F172+'Приложение № 1'!F203+'Приложение № 1'!F231+'Приложение № 1'!F266+'Приложение № 1'!F289+'Приложение № 1'!F316+'Приложение № 1'!F333+'Приложение № 1'!F350+'Приложение № 1'!F369+'Приложение № 1'!F387+'Приложение № 1'!F405+'Приложение № 1'!F425+'Приложение № 1'!F442+'Приложение № 1'!F475+'Приложение № 1'!F498+'Приложение № 1'!F528+'Приложение № 1'!F601+'Приложение № 1'!F648+'Приложение № 1'!F716+'Приложение № 1'!F746+'Приложение № 1'!F766+'Приложение № 1'!F829+'Приложение № 1'!F845)</f>
        <v>9319300</v>
      </c>
      <c r="E5" s="466">
        <f>SUM('Приложение № 1'!C89+'Приложение № 1'!C131+'Приложение № 1'!C172+'Приложение № 1'!C203+'Приложение № 1'!C231+'Приложение № 1'!C266+'Приложение № 1'!C289+'Приложение № 1'!C316+'Приложение № 1'!C333+'Приложение № 1'!C350+'Приложение № 1'!C369+'Приложение № 1'!C387+'Приложение № 1'!C405+'Приложение № 1'!C425+'Приложение № 1'!C442+'Приложение № 1'!C475+'Приложение № 1'!C498+'Приложение № 1'!C528+'Приложение № 1'!C601+'Приложение № 1'!C648+'Приложение № 1'!C716+'Приложение № 1'!C746+'Приложение № 1'!C766+'Приложение № 1'!C829+'Приложение № 1'!C845)</f>
        <v>7678200</v>
      </c>
      <c r="F5" s="466">
        <f>SUM('Приложение № 1'!D89+'Приложение № 1'!D131+'Приложение № 1'!D172+'Приложение № 1'!D203+'Приложение № 1'!D231+'Приложение № 1'!D266+'Приложение № 1'!D289+'Приложение № 1'!D316+'Приложение № 1'!D333+'Приложение № 1'!D350+'Приложение № 1'!D369+'Приложение № 1'!D387+'Приложение № 1'!D405+'Приложение № 1'!D425+'Приложение № 1'!D442+'Приложение № 1'!D475+'Приложение № 1'!D498+'Приложение № 1'!D528+'Приложение № 1'!D601+'Приложение № 1'!D648+'Приложение № 1'!D716+'Приложение № 1'!D746+'Приложение № 1'!D766+'Приложение № 1'!D829+'Приложение № 1'!D845)</f>
        <v>1093500</v>
      </c>
      <c r="G5" s="466">
        <f>SUM('Приложение № 1'!E89+'Приложение № 1'!E131+'Приложение № 1'!E172+'Приложение № 1'!E203+'Приложение № 1'!E231+'Приложение № 1'!E266+'Приложение № 1'!E289+'Приложение № 1'!E316+'Приложение № 1'!E333+'Приложение № 1'!E350+'Приложение № 1'!E369+'Приложение № 1'!E387+'Приложение № 1'!E405+'Приложение № 1'!E425+'Приложение № 1'!E442+'Приложение № 1'!E475+'Приложение № 1'!E498+'Приложение № 1'!E528+'Приложение № 1'!E601+'Приложение № 1'!E648+'Приложение № 1'!E716+'Приложение № 1'!E746+'Приложение № 1'!E766+'Приложение № 1'!E829+'Приложение № 1'!E845)</f>
        <v>547600</v>
      </c>
    </row>
    <row r="6" spans="2:7" ht="31.5">
      <c r="B6" s="425">
        <v>200</v>
      </c>
      <c r="C6" s="426" t="s">
        <v>437</v>
      </c>
      <c r="D6" s="464">
        <f>SUM('Приложение № 1'!F93+'Приложение № 1'!F133+'Приложение № 1'!F153+'Приложение № 1'!F174+'Приложение № 1'!F205+'Приложение № 1'!F233+'Приложение № 1'!F268+'Приложение № 1'!F291+'Приложение № 1'!F318+'Приложение № 1'!F335+'Приложение № 1'!F371+'Приложение № 1'!F389+'Приложение № 1'!F407+'Приложение № 1'!F477+'Приложение № 1'!F500+'Приложение № 1'!F530+'Приложение № 1'!F584+'Приложение № 1'!F603+'Приложение № 1'!F628+'Приложение № 1'!F650+'Приложение № 1'!F683+'Приложение № 1'!F695+'Приложение № 1'!F718+'Приложение № 1'!F749+'Приложение № 1'!F768+'Приложение № 1'!F786+'Приложение № 1'!F831+'Приложение № 1'!F847)</f>
        <v>1117490</v>
      </c>
      <c r="E6" s="466">
        <f>SUM('Приложение № 1'!C93+'Приложение № 1'!C133+'Приложение № 1'!C153+'Приложение № 1'!C174+'Приложение № 1'!C205+'Приложение № 1'!C233+'Приложение № 1'!C268+'Приложение № 1'!C291+'Приложение № 1'!C318+'Приложение № 1'!C335+'Приложение № 1'!C371+'Приложение № 1'!C389+'Приложение № 1'!C407+'Приложение № 1'!C477+'Приложение № 1'!C500+'Приложение № 1'!C530+'Приложение № 1'!C584+'Приложение № 1'!C603+'Приложение № 1'!C628+'Приложение № 1'!C650+'Приложение № 1'!C683+'Приложение № 1'!C695+'Приложение № 1'!C718+'Приложение № 1'!C749+'Приложение № 1'!C768+'Приложение № 1'!C786+'Приложение № 1'!C831+'Приложение № 1'!C847)</f>
        <v>721790</v>
      </c>
      <c r="F6" s="466">
        <f>SUM('Приложение № 1'!D93+'Приложение № 1'!D133+'Приложение № 1'!D153+'Приложение № 1'!D174+'Приложение № 1'!D205+'Приложение № 1'!D233+'Приложение № 1'!D268+'Приложение № 1'!D291+'Приложение № 1'!D318+'Приложение № 1'!D335+'Приложение № 1'!D371+'Приложение № 1'!D389+'Приложение № 1'!D407+'Приложение № 1'!D477+'Приложение № 1'!D500+'Приложение № 1'!D530+'Приложение № 1'!D584+'Приложение № 1'!D603+'Приложение № 1'!D628+'Приложение № 1'!D650+'Приложение № 1'!D683+'Приложение № 1'!D695+'Приложение № 1'!D718+'Приложение № 1'!D749+'Приложение № 1'!D768+'Приложение № 1'!D786+'Приложение № 1'!D831+'Приложение № 1'!D847)</f>
        <v>339700</v>
      </c>
      <c r="G6" s="466">
        <f>SUM('Приложение № 1'!E93+'Приложение № 1'!E133+'Приложение № 1'!E153+'Приложение № 1'!E174+'Приложение № 1'!E205+'Приложение № 1'!E233+'Приложение № 1'!E268+'Приложение № 1'!E291+'Приложение № 1'!E318+'Приложение № 1'!E335+'Приложение № 1'!E371+'Приложение № 1'!E389+'Приложение № 1'!E407+'Приложение № 1'!E477+'Приложение № 1'!E500+'Приложение № 1'!E530+'Приложение № 1'!E584+'Приложение № 1'!E603+'Приложение № 1'!E628+'Приложение № 1'!E650+'Приложение № 1'!E683+'Приложение № 1'!E695+'Приложение № 1'!E718+'Приложение № 1'!E749+'Приложение № 1'!E768+'Приложение № 1'!E786+'Приложение № 1'!E831+'Приложение № 1'!E847)</f>
        <v>56000</v>
      </c>
    </row>
    <row r="7" spans="2:7" ht="31.5">
      <c r="B7" s="425">
        <v>500</v>
      </c>
      <c r="C7" s="432" t="s">
        <v>84</v>
      </c>
      <c r="D7" s="464">
        <f>SUM('Приложение № 1'!F98+'Приложение № 1'!F136+'Приложение № 1'!F156+'Приложение № 1'!F177+'Приложение № 1'!F210+'Приложение № 1'!F239+'Приложение № 1'!F271+'Приложение № 1'!F294+'Приложение № 1'!F321+'Приложение № 1'!F337+'Приложение № 1'!F374+'Приложение № 1'!F392+'Приложение № 1'!F412+'Приложение № 1'!F427+'Приложение № 1'!F444+'Приложение № 1'!F480+'Приложение № 1'!F502+'Приложение № 1'!F535+'Приложение № 1'!F586+'Приложение № 1'!F606+'Приложение № 1'!F630+'Приложение № 1'!F654+'Приложение № 1'!F722+'Приложение № 1'!F752+'Приложение № 1'!F771+'Приложение № 1'!F789+'Приложение № 1'!F833+'Приложение № 1'!F851)</f>
        <v>2439214</v>
      </c>
      <c r="E7" s="466">
        <f>SUM('Приложение № 1'!C98+'Приложение № 1'!C136+'Приложение № 1'!C156+'Приложение № 1'!C177+'Приложение № 1'!C210+'Приложение № 1'!C239+'Приложение № 1'!C271+'Приложение № 1'!C294+'Приложение № 1'!C321+'Приложение № 1'!C337+'Приложение № 1'!C374+'Приложение № 1'!C392+'Приложение № 1'!C412+'Приложение № 1'!C427+'Приложение № 1'!C444+'Приложение № 1'!C480+'Приложение № 1'!C502+'Приложение № 1'!C535+'Приложение № 1'!C586+'Приложение № 1'!C606+'Приложение № 1'!C630+'Приложение № 1'!C654+'Приложение № 1'!C722+'Приложение № 1'!C752+'Приложение № 1'!C771+'Приложение № 1'!C789+'Приложение № 1'!C833+'Приложение № 1'!C851)</f>
        <v>2074464</v>
      </c>
      <c r="F7" s="466">
        <f>SUM('Приложение № 1'!D98+'Приложение № 1'!D136+'Приложение № 1'!D156+'Приложение № 1'!D177+'Приложение № 1'!D210+'Приложение № 1'!D239+'Приложение № 1'!D271+'Приложение № 1'!D294+'Приложение № 1'!D321+'Приложение № 1'!D337+'Приложение № 1'!D374+'Приложение № 1'!D392+'Приложение № 1'!D412+'Приложение № 1'!D427+'Приложение № 1'!D444+'Приложение № 1'!D480+'Приложение № 1'!D502+'Приложение № 1'!D535+'Приложение № 1'!D586+'Приложение № 1'!D606+'Приложение № 1'!D630+'Приложение № 1'!D654+'Приложение № 1'!D722+'Приложение № 1'!D752+'Приложение № 1'!D771+'Приложение № 1'!D789+'Приложение № 1'!D833+'Приложение № 1'!D851)</f>
        <v>253050</v>
      </c>
      <c r="G7" s="466">
        <f>SUM('Приложение № 1'!E98+'Приложение № 1'!E136+'Приложение № 1'!E156+'Приложение № 1'!E177+'Приложение № 1'!E210+'Приложение № 1'!E239+'Приложение № 1'!E271+'Приложение № 1'!E294+'Приложение № 1'!E321+'Приложение № 1'!E337+'Приложение № 1'!E374+'Приложение № 1'!E392+'Приложение № 1'!E412+'Приложение № 1'!E427+'Приложение № 1'!E444+'Приложение № 1'!E480+'Приложение № 1'!E502+'Приложение № 1'!E535+'Приложение № 1'!E586+'Приложение № 1'!E606+'Приложение № 1'!E630+'Приложение № 1'!E654+'Приложение № 1'!E722+'Приложение № 1'!E752+'Приложение № 1'!E771+'Приложение № 1'!E789+'Приложение № 1'!E833+'Приложение № 1'!E851)</f>
        <v>111700</v>
      </c>
    </row>
    <row r="8" spans="2:7" ht="15.75">
      <c r="B8" s="425">
        <v>1000</v>
      </c>
      <c r="C8" s="433" t="s">
        <v>90</v>
      </c>
      <c r="D8" s="464">
        <f>SUM('Приложение № 1'!F102+'Приложение № 1'!F140+'Приложение № 1'!F160+'Приложение № 1'!F181+'Приложение № 1'!F192+'Приложение № 1'!F215+'Приложение № 1'!F244+'Приложение № 1'!F276+'Приложение № 1'!F298+'Приложение № 1'!F326+'Приложение № 1'!F341+'Приложение № 1'!F352+'Приложение № 1'!F378+'Приложение № 1'!F396+'Приложение № 1'!F416+'Приложение № 1'!F431+'Приложение № 1'!F448+'Приложение № 1'!F484+'Приложение № 1'!F506+'Приложение № 1'!F521+'Приложение № 1'!F539+'Приложение № 1'!F551+'Приложение № 1'!F558+'Приложение № 1'!F566+'Приложение № 1'!F575+'Приложение № 1'!F590+'Приложение № 1'!F610+'Приложение № 1'!F634+'Приложение № 1'!F658+'Приложение № 1'!F674+'Приложение № 1'!F685+'Приложение № 1'!F697+'Приложение № 1'!F726+'Приложение № 1'!F756+'Приложение № 1'!F775+'Приложение № 1'!F793+'Приложение № 1'!F808+'Приложение № 1'!F837+'Приложение № 1'!F855)</f>
        <v>7722267</v>
      </c>
      <c r="E8" s="466">
        <f>SUM('Приложение № 1'!C102+'Приложение № 1'!C140+'Приложение № 1'!C160+'Приложение № 1'!C181+'Приложение № 1'!C192+'Приложение № 1'!C215+'Приложение № 1'!C244+'Приложение № 1'!C276+'Приложение № 1'!C298+'Приложение № 1'!C326+'Приложение № 1'!C341+'Приложение № 1'!C352+'Приложение № 1'!C378+'Приложение № 1'!C396+'Приложение № 1'!C416+'Приложение № 1'!C431+'Приложение № 1'!C448+'Приложение № 1'!C484+'Приложение № 1'!C506+'Приложение № 1'!C521+'Приложение № 1'!C539+'Приложение № 1'!C551+'Приложение № 1'!C558+'Приложение № 1'!C566+'Приложение № 1'!C575+'Приложение № 1'!C590+'Приложение № 1'!C610+'Приложение № 1'!C634+'Приложение № 1'!C658+'Приложение № 1'!C674+'Приложение № 1'!C685+'Приложение № 1'!C697+'Приложение № 1'!C726+'Приложение № 1'!C756+'Приложение № 1'!C775+'Приложение № 1'!C793+'Приложение № 1'!C808+'Приложение № 1'!C837+'Приложение № 1'!C855)</f>
        <v>5244267</v>
      </c>
      <c r="F8" s="466">
        <f>SUM('Приложение № 1'!D102+'Приложение № 1'!D140+'Приложение № 1'!D160+'Приложение № 1'!D181+'Приложение № 1'!D192+'Приложение № 1'!D215+'Приложение № 1'!D244+'Приложение № 1'!D276+'Приложение № 1'!D298+'Приложение № 1'!D326+'Приложение № 1'!D341+'Приложение № 1'!D352+'Приложение № 1'!D378+'Приложение № 1'!D396+'Приложение № 1'!D416+'Приложение № 1'!D431+'Приложение № 1'!D448+'Приложение № 1'!D484+'Приложение № 1'!D506+'Приложение № 1'!D521+'Приложение № 1'!D539+'Приложение № 1'!D551+'Приложение № 1'!D558+'Приложение № 1'!D566+'Приложение № 1'!D575+'Приложение № 1'!D590+'Приложение № 1'!D610+'Приложение № 1'!D634+'Приложение № 1'!D658+'Приложение № 1'!D674+'Приложение № 1'!D685+'Приложение № 1'!D697+'Приложение № 1'!D726+'Приложение № 1'!D756+'Приложение № 1'!D775+'Приложение № 1'!D793+'Приложение № 1'!D808+'Приложение № 1'!D837+'Приложение № 1'!D855)</f>
        <v>2378690</v>
      </c>
      <c r="G8" s="466">
        <f>SUM('Приложение № 1'!E102+'Приложение № 1'!E140+'Приложение № 1'!E160+'Приложение № 1'!E181+'Приложение № 1'!E192+'Приложение № 1'!E215+'Приложение № 1'!E244+'Приложение № 1'!E276+'Приложение № 1'!E298+'Приложение № 1'!E326+'Приложение № 1'!E341+'Приложение № 1'!E352+'Приложение № 1'!E378+'Приложение № 1'!E396+'Приложение № 1'!E416+'Приложение № 1'!E431+'Приложение № 1'!E448+'Приложение № 1'!E484+'Приложение № 1'!E506+'Приложение № 1'!E521+'Приложение № 1'!E539+'Приложение № 1'!E551+'Приложение № 1'!E558+'Приложение № 1'!E566+'Приложение № 1'!E575+'Приложение № 1'!E590+'Приложение № 1'!E610+'Приложение № 1'!E634+'Приложение № 1'!E658+'Приложение № 1'!E674+'Приложение № 1'!E685+'Приложение № 1'!E697+'Приложение № 1'!E726+'Приложение № 1'!E756+'Приложение № 1'!E775+'Приложение № 1'!E793+'Приложение № 1'!E808+'Приложение № 1'!E837+'Приложение № 1'!E855)</f>
        <v>99310</v>
      </c>
    </row>
    <row r="9" spans="2:7" ht="31.5">
      <c r="B9" s="425">
        <v>1900</v>
      </c>
      <c r="C9" s="434" t="s">
        <v>145</v>
      </c>
      <c r="D9" s="464">
        <f>SUM('Приложение № 1'!F115+'Приложение № 1'!F255+'Приложение № 1'!F354+'Приложение № 1'!F458+'Приложение № 1'!F733)</f>
        <v>76692</v>
      </c>
      <c r="E9" s="466">
        <f>SUM('Приложение № 1'!C115+'Приложение № 1'!C255+'Приложение № 1'!C354+'Приложение № 1'!C458+'Приложение № 1'!C733)</f>
        <v>16692</v>
      </c>
      <c r="F9" s="466">
        <f>SUM('Приложение № 1'!D115+'Приложение № 1'!D255+'Приложение № 1'!D354+'Приложение № 1'!D458+'Приложение № 1'!D733)</f>
        <v>60000</v>
      </c>
      <c r="G9" s="466">
        <f>SUM('Приложение № 1'!E115+'Приложение № 1'!E255+'Приложение № 1'!E354+'Приложение № 1'!E458+'Приложение № 1'!E733)</f>
        <v>0</v>
      </c>
    </row>
    <row r="10" spans="2:7" ht="31.5">
      <c r="B10" s="425">
        <v>2200</v>
      </c>
      <c r="C10" s="434" t="s">
        <v>109</v>
      </c>
      <c r="D10" s="464">
        <f>SUM('Приложение № 1'!F864)</f>
        <v>600000</v>
      </c>
      <c r="E10" s="466">
        <f>SUM('Приложение № 1'!C864)</f>
        <v>0</v>
      </c>
      <c r="F10" s="466">
        <f>SUM('Приложение № 1'!D864)</f>
        <v>600000</v>
      </c>
      <c r="G10" s="466">
        <f>SUM('Приложение № 1'!E864)</f>
        <v>0</v>
      </c>
    </row>
    <row r="11" spans="2:7" ht="31.5">
      <c r="B11" s="425">
        <v>4200</v>
      </c>
      <c r="C11" s="434" t="s">
        <v>126</v>
      </c>
      <c r="D11" s="464">
        <f>SUM('Приложение № 1'!F461+'Приложение № 1'!F118)</f>
        <v>44000</v>
      </c>
      <c r="E11" s="466">
        <f>SUM('Приложение № 1'!C119+'Приложение № 1'!C461)</f>
        <v>9000</v>
      </c>
      <c r="F11" s="466">
        <f>SUM('Приложение № 1'!D119+'Приложение № 1'!D461)</f>
        <v>35000</v>
      </c>
      <c r="G11" s="466">
        <f>SUM('Приложение № 1'!E119+'Приложение № 1'!E461)</f>
        <v>0</v>
      </c>
    </row>
    <row r="12" spans="2:7" ht="15.75">
      <c r="B12" s="425">
        <v>4000</v>
      </c>
      <c r="C12" s="441" t="s">
        <v>124</v>
      </c>
      <c r="D12" s="464">
        <f>SUM('Приложение № 1'!F257+'Приложение № 1'!F283)</f>
        <v>38476</v>
      </c>
      <c r="E12" s="466">
        <f>SUM('Приложение № 1'!C283+'Приложение № 1'!C257)</f>
        <v>38476</v>
      </c>
      <c r="F12" s="466">
        <f>SUM('Приложение № 1'!D283+'Приложение № 1'!D257)</f>
        <v>0</v>
      </c>
      <c r="G12" s="466">
        <f>SUM('Приложение № 1'!E283+'Приложение № 1'!E257)</f>
        <v>0</v>
      </c>
    </row>
    <row r="13" spans="2:7" ht="47.25">
      <c r="B13" s="425">
        <v>4500</v>
      </c>
      <c r="C13" s="434" t="s">
        <v>944</v>
      </c>
      <c r="D13" s="464">
        <f>SUM('Приложение № 1'!F704+'Приложение № 1'!F711)</f>
        <v>629696</v>
      </c>
      <c r="E13" s="466">
        <f>SUM('Приложение № 1'!C704+'Приложение № 1'!C710)</f>
        <v>569296</v>
      </c>
      <c r="F13" s="466">
        <f>SUM('Приложение № 1'!D704+'Приложение № 1'!D710)</f>
        <v>45000</v>
      </c>
      <c r="G13" s="466">
        <f>SUM('Приложение № 1'!E704+'Приложение № 1'!E710)</f>
        <v>15400</v>
      </c>
    </row>
    <row r="14" spans="2:7" ht="15.75">
      <c r="B14" s="425"/>
      <c r="C14" s="434" t="s">
        <v>1483</v>
      </c>
      <c r="D14" s="466">
        <f>SUM('Приложение № 1'!F869)</f>
        <v>3015362</v>
      </c>
      <c r="E14" s="466">
        <f>SUM('Приложение № 1'!C869)</f>
        <v>0</v>
      </c>
      <c r="F14" s="466">
        <f>SUM('Приложение № 1'!D869)</f>
        <v>3015362</v>
      </c>
      <c r="G14" s="466">
        <f>SUM('Приложение № 1'!E869)</f>
        <v>0</v>
      </c>
    </row>
    <row r="15" spans="2:7" ht="31.5">
      <c r="B15" s="425"/>
      <c r="C15" s="434" t="s">
        <v>1484</v>
      </c>
      <c r="D15" s="466">
        <f>SUM('Приложение № 1'!F870)</f>
        <v>982090</v>
      </c>
      <c r="E15" s="466">
        <f>SUM('Приложение № 1'!C870)</f>
        <v>0</v>
      </c>
      <c r="F15" s="466">
        <f>SUM('Приложение № 1'!D870)</f>
        <v>982090</v>
      </c>
      <c r="G15" s="466">
        <f>SUM('Приложение № 1'!E870)</f>
        <v>0</v>
      </c>
    </row>
    <row r="16" spans="2:7" ht="15.75">
      <c r="B16" s="425" t="s">
        <v>1462</v>
      </c>
      <c r="C16" s="434" t="s">
        <v>1461</v>
      </c>
      <c r="D16" s="464">
        <f>SUM('Приложение № 1'!F120)</f>
        <v>1116300</v>
      </c>
      <c r="E16" s="466">
        <f>SUM('Приложение № 1'!C120)</f>
        <v>0</v>
      </c>
      <c r="F16" s="466">
        <f>SUM('Приложение № 1'!D120)</f>
        <v>1116300</v>
      </c>
      <c r="G16" s="466">
        <f>SUM('Приложение № 1'!E120)</f>
        <v>0</v>
      </c>
    </row>
    <row r="17" spans="2:7" ht="15.75">
      <c r="B17" s="546" t="s">
        <v>1342</v>
      </c>
      <c r="C17" s="546"/>
      <c r="D17" s="464">
        <f>SUM(D5:D16)</f>
        <v>27100887</v>
      </c>
      <c r="E17" s="464">
        <f>SUM(E5:E16)</f>
        <v>16352185</v>
      </c>
      <c r="F17" s="464">
        <f>SUM(F5:F16)</f>
        <v>9918692</v>
      </c>
      <c r="G17" s="464">
        <f>SUM(G5:G16)</f>
        <v>830010</v>
      </c>
    </row>
    <row r="18" spans="4:7" ht="15.75">
      <c r="D18" s="465">
        <f>SUM('Приложение № 1'!F872)</f>
        <v>27100887</v>
      </c>
      <c r="E18" s="465">
        <f>SUM('Приложение № 1'!C872)</f>
        <v>16352185</v>
      </c>
      <c r="F18" s="465">
        <f>SUM('Приложение № 1'!D872)</f>
        <v>9918692</v>
      </c>
      <c r="G18" s="465">
        <f>SUM('Приложение № 1'!E872)</f>
        <v>830010</v>
      </c>
    </row>
    <row r="19" spans="4:7" ht="15.75">
      <c r="D19" s="465">
        <f>SUM(D18-D17)</f>
        <v>0</v>
      </c>
      <c r="E19" s="465">
        <f>SUM(E18-E17)</f>
        <v>0</v>
      </c>
      <c r="F19" s="465">
        <f>SUM(F18-F17)</f>
        <v>0</v>
      </c>
      <c r="G19" s="465">
        <f>SUM(G18-G17)</f>
        <v>0</v>
      </c>
    </row>
    <row r="20" ht="15.75">
      <c r="C20" s="364" t="s">
        <v>1465</v>
      </c>
    </row>
    <row r="21" ht="15.75">
      <c r="C21" s="364" t="s">
        <v>1466</v>
      </c>
    </row>
  </sheetData>
  <sheetProtection/>
  <mergeCells count="3">
    <mergeCell ref="B17:C17"/>
    <mergeCell ref="A2:F2"/>
    <mergeCell ref="A3:F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251" customWidth="1"/>
    <col min="2" max="2" width="105.875" style="277" customWidth="1"/>
    <col min="3" max="5" width="48.125" style="251" customWidth="1"/>
    <col min="6" max="16384" width="9.125" style="251" customWidth="1"/>
  </cols>
  <sheetData>
    <row r="1" spans="1:3" ht="14.25">
      <c r="A1" s="249" t="s">
        <v>460</v>
      </c>
      <c r="B1" s="250" t="s">
        <v>464</v>
      </c>
      <c r="C1" s="249"/>
    </row>
    <row r="2" spans="1:3" ht="31.5" customHeight="1">
      <c r="A2" s="252">
        <v>0</v>
      </c>
      <c r="B2" s="253" t="s">
        <v>496</v>
      </c>
      <c r="C2" s="254" t="s">
        <v>947</v>
      </c>
    </row>
    <row r="3" spans="1:3" ht="35.25" customHeight="1">
      <c r="A3" s="252">
        <v>33</v>
      </c>
      <c r="B3" s="253" t="s">
        <v>497</v>
      </c>
      <c r="C3" s="255" t="s">
        <v>948</v>
      </c>
    </row>
    <row r="4" spans="1:3" ht="35.25" customHeight="1">
      <c r="A4" s="252">
        <v>42</v>
      </c>
      <c r="B4" s="253" t="s">
        <v>498</v>
      </c>
      <c r="C4" s="256" t="s">
        <v>949</v>
      </c>
    </row>
    <row r="5" spans="1:3" ht="19.5">
      <c r="A5" s="252">
        <v>96</v>
      </c>
      <c r="B5" s="253" t="s">
        <v>499</v>
      </c>
      <c r="C5" s="256" t="s">
        <v>950</v>
      </c>
    </row>
    <row r="6" spans="1:3" ht="19.5">
      <c r="A6" s="252">
        <v>97</v>
      </c>
      <c r="B6" s="253" t="s">
        <v>500</v>
      </c>
      <c r="C6" s="256" t="s">
        <v>951</v>
      </c>
    </row>
    <row r="7" spans="1:3" ht="19.5">
      <c r="A7" s="252">
        <v>98</v>
      </c>
      <c r="B7" s="253" t="s">
        <v>501</v>
      </c>
      <c r="C7" s="256" t="s">
        <v>952</v>
      </c>
    </row>
    <row r="8" spans="1:3" ht="15">
      <c r="A8" s="257"/>
      <c r="B8" s="257"/>
      <c r="C8" s="257"/>
    </row>
    <row r="9" spans="1:3" ht="15">
      <c r="A9" s="258"/>
      <c r="B9" s="258"/>
      <c r="C9" s="259"/>
    </row>
    <row r="10" spans="1:3" ht="14.25">
      <c r="A10" s="355" t="s">
        <v>460</v>
      </c>
      <c r="B10" s="356" t="s">
        <v>463</v>
      </c>
      <c r="C10" s="355"/>
    </row>
    <row r="11" spans="1:3" ht="14.25">
      <c r="A11" s="357"/>
      <c r="B11" s="358" t="s">
        <v>164</v>
      </c>
      <c r="C11" s="357"/>
    </row>
    <row r="12" spans="1:3" ht="15.75">
      <c r="A12" s="260">
        <v>1101</v>
      </c>
      <c r="B12" s="261" t="s">
        <v>165</v>
      </c>
      <c r="C12" s="260">
        <v>1101</v>
      </c>
    </row>
    <row r="13" spans="1:3" ht="15.75">
      <c r="A13" s="260">
        <v>1103</v>
      </c>
      <c r="B13" s="262" t="s">
        <v>166</v>
      </c>
      <c r="C13" s="260">
        <v>1103</v>
      </c>
    </row>
    <row r="14" spans="1:3" ht="15.75">
      <c r="A14" s="260">
        <v>1104</v>
      </c>
      <c r="B14" s="263" t="s">
        <v>167</v>
      </c>
      <c r="C14" s="260">
        <v>1104</v>
      </c>
    </row>
    <row r="15" spans="1:3" ht="15.75">
      <c r="A15" s="260">
        <v>1105</v>
      </c>
      <c r="B15" s="263" t="s">
        <v>168</v>
      </c>
      <c r="C15" s="260">
        <v>1105</v>
      </c>
    </row>
    <row r="16" spans="1:3" ht="15.75">
      <c r="A16" s="260">
        <v>1106</v>
      </c>
      <c r="B16" s="263" t="s">
        <v>169</v>
      </c>
      <c r="C16" s="260">
        <v>1106</v>
      </c>
    </row>
    <row r="17" spans="1:3" ht="15.75">
      <c r="A17" s="260">
        <v>1107</v>
      </c>
      <c r="B17" s="263" t="s">
        <v>170</v>
      </c>
      <c r="C17" s="260">
        <v>1107</v>
      </c>
    </row>
    <row r="18" spans="1:3" ht="15.75">
      <c r="A18" s="260">
        <v>1108</v>
      </c>
      <c r="B18" s="263" t="s">
        <v>171</v>
      </c>
      <c r="C18" s="260">
        <v>1108</v>
      </c>
    </row>
    <row r="19" spans="1:3" ht="15.75">
      <c r="A19" s="260">
        <v>1111</v>
      </c>
      <c r="B19" s="264" t="s">
        <v>172</v>
      </c>
      <c r="C19" s="260">
        <v>1111</v>
      </c>
    </row>
    <row r="20" spans="1:3" ht="15.75">
      <c r="A20" s="260">
        <v>1115</v>
      </c>
      <c r="B20" s="264" t="s">
        <v>173</v>
      </c>
      <c r="C20" s="260">
        <v>1115</v>
      </c>
    </row>
    <row r="21" spans="1:3" ht="15.75">
      <c r="A21" s="260">
        <v>1116</v>
      </c>
      <c r="B21" s="264" t="s">
        <v>174</v>
      </c>
      <c r="C21" s="260">
        <v>1116</v>
      </c>
    </row>
    <row r="22" spans="1:3" ht="15.75">
      <c r="A22" s="260">
        <v>1117</v>
      </c>
      <c r="B22" s="264" t="s">
        <v>175</v>
      </c>
      <c r="C22" s="260">
        <v>1117</v>
      </c>
    </row>
    <row r="23" spans="1:3" ht="15.75">
      <c r="A23" s="260">
        <v>1121</v>
      </c>
      <c r="B23" s="263" t="s">
        <v>176</v>
      </c>
      <c r="C23" s="260">
        <v>1121</v>
      </c>
    </row>
    <row r="24" spans="1:3" ht="15.75">
      <c r="A24" s="260">
        <v>1122</v>
      </c>
      <c r="B24" s="263" t="s">
        <v>177</v>
      </c>
      <c r="C24" s="260">
        <v>1122</v>
      </c>
    </row>
    <row r="25" spans="1:3" ht="15.75">
      <c r="A25" s="260">
        <v>1123</v>
      </c>
      <c r="B25" s="263" t="s">
        <v>178</v>
      </c>
      <c r="C25" s="260">
        <v>1123</v>
      </c>
    </row>
    <row r="26" spans="1:3" ht="15.75">
      <c r="A26" s="260">
        <v>1125</v>
      </c>
      <c r="B26" s="265" t="s">
        <v>179</v>
      </c>
      <c r="C26" s="260">
        <v>1125</v>
      </c>
    </row>
    <row r="27" spans="1:3" ht="15.75">
      <c r="A27" s="260">
        <v>1128</v>
      </c>
      <c r="B27" s="263" t="s">
        <v>180</v>
      </c>
      <c r="C27" s="260">
        <v>1128</v>
      </c>
    </row>
    <row r="28" spans="1:3" ht="15.75">
      <c r="A28" s="260">
        <v>1139</v>
      </c>
      <c r="B28" s="266" t="s">
        <v>181</v>
      </c>
      <c r="C28" s="260">
        <v>1139</v>
      </c>
    </row>
    <row r="29" spans="1:3" ht="15.75">
      <c r="A29" s="260">
        <v>1141</v>
      </c>
      <c r="B29" s="264" t="s">
        <v>182</v>
      </c>
      <c r="C29" s="260">
        <v>1141</v>
      </c>
    </row>
    <row r="30" spans="1:3" ht="15.75">
      <c r="A30" s="260">
        <v>1142</v>
      </c>
      <c r="B30" s="263" t="s">
        <v>183</v>
      </c>
      <c r="C30" s="260">
        <v>1142</v>
      </c>
    </row>
    <row r="31" spans="1:3" ht="15.75">
      <c r="A31" s="260">
        <v>1143</v>
      </c>
      <c r="B31" s="264" t="s">
        <v>184</v>
      </c>
      <c r="C31" s="260">
        <v>1143</v>
      </c>
    </row>
    <row r="32" spans="1:3" ht="15.75">
      <c r="A32" s="260">
        <v>1144</v>
      </c>
      <c r="B32" s="264" t="s">
        <v>185</v>
      </c>
      <c r="C32" s="260">
        <v>1144</v>
      </c>
    </row>
    <row r="33" spans="1:3" ht="15.75">
      <c r="A33" s="260">
        <v>1145</v>
      </c>
      <c r="B33" s="263" t="s">
        <v>186</v>
      </c>
      <c r="C33" s="260">
        <v>1145</v>
      </c>
    </row>
    <row r="34" spans="1:3" ht="15.75">
      <c r="A34" s="260">
        <v>1146</v>
      </c>
      <c r="B34" s="264" t="s">
        <v>187</v>
      </c>
      <c r="C34" s="260">
        <v>1146</v>
      </c>
    </row>
    <row r="35" spans="1:3" ht="15.75">
      <c r="A35" s="260">
        <v>1147</v>
      </c>
      <c r="B35" s="264" t="s">
        <v>188</v>
      </c>
      <c r="C35" s="260">
        <v>1147</v>
      </c>
    </row>
    <row r="36" spans="1:3" ht="15.75">
      <c r="A36" s="260">
        <v>1148</v>
      </c>
      <c r="B36" s="264" t="s">
        <v>189</v>
      </c>
      <c r="C36" s="260">
        <v>1148</v>
      </c>
    </row>
    <row r="37" spans="1:3" ht="15.75">
      <c r="A37" s="260">
        <v>1149</v>
      </c>
      <c r="B37" s="264" t="s">
        <v>190</v>
      </c>
      <c r="C37" s="260">
        <v>1149</v>
      </c>
    </row>
    <row r="38" spans="1:3" ht="15.75">
      <c r="A38" s="260">
        <v>1151</v>
      </c>
      <c r="B38" s="264" t="s">
        <v>191</v>
      </c>
      <c r="C38" s="260">
        <v>1151</v>
      </c>
    </row>
    <row r="39" spans="1:3" ht="15.75">
      <c r="A39" s="260">
        <v>1158</v>
      </c>
      <c r="B39" s="263" t="s">
        <v>192</v>
      </c>
      <c r="C39" s="260">
        <v>1158</v>
      </c>
    </row>
    <row r="40" spans="1:3" ht="15.75">
      <c r="A40" s="260">
        <v>1161</v>
      </c>
      <c r="B40" s="263" t="s">
        <v>193</v>
      </c>
      <c r="C40" s="260">
        <v>1161</v>
      </c>
    </row>
    <row r="41" spans="1:3" ht="15.75">
      <c r="A41" s="260">
        <v>1162</v>
      </c>
      <c r="B41" s="263" t="s">
        <v>194</v>
      </c>
      <c r="C41" s="260">
        <v>1162</v>
      </c>
    </row>
    <row r="42" spans="1:3" ht="15.75">
      <c r="A42" s="260">
        <v>1163</v>
      </c>
      <c r="B42" s="263" t="s">
        <v>195</v>
      </c>
      <c r="C42" s="260">
        <v>1163</v>
      </c>
    </row>
    <row r="43" spans="1:3" ht="15.75">
      <c r="A43" s="260">
        <v>1168</v>
      </c>
      <c r="B43" s="263" t="s">
        <v>196</v>
      </c>
      <c r="C43" s="260">
        <v>1168</v>
      </c>
    </row>
    <row r="44" spans="1:3" ht="15.75">
      <c r="A44" s="260">
        <v>1179</v>
      </c>
      <c r="B44" s="264" t="s">
        <v>197</v>
      </c>
      <c r="C44" s="260">
        <v>1179</v>
      </c>
    </row>
    <row r="45" spans="1:3" ht="15.75">
      <c r="A45" s="260">
        <v>2201</v>
      </c>
      <c r="B45" s="264" t="s">
        <v>198</v>
      </c>
      <c r="C45" s="260">
        <v>2201</v>
      </c>
    </row>
    <row r="46" spans="1:3" ht="15.75">
      <c r="A46" s="260">
        <v>2205</v>
      </c>
      <c r="B46" s="263" t="s">
        <v>199</v>
      </c>
      <c r="C46" s="260">
        <v>2205</v>
      </c>
    </row>
    <row r="47" spans="1:3" ht="15.75">
      <c r="A47" s="260">
        <v>2206</v>
      </c>
      <c r="B47" s="266" t="s">
        <v>200</v>
      </c>
      <c r="C47" s="260">
        <v>2206</v>
      </c>
    </row>
    <row r="48" spans="1:3" ht="15.75">
      <c r="A48" s="260">
        <v>2215</v>
      </c>
      <c r="B48" s="263" t="s">
        <v>201</v>
      </c>
      <c r="C48" s="260">
        <v>2215</v>
      </c>
    </row>
    <row r="49" spans="1:3" ht="15.75">
      <c r="A49" s="260">
        <v>2218</v>
      </c>
      <c r="B49" s="263" t="s">
        <v>202</v>
      </c>
      <c r="C49" s="260">
        <v>2218</v>
      </c>
    </row>
    <row r="50" spans="1:3" ht="15.75">
      <c r="A50" s="260">
        <v>2219</v>
      </c>
      <c r="B50" s="263" t="s">
        <v>203</v>
      </c>
      <c r="C50" s="260">
        <v>2219</v>
      </c>
    </row>
    <row r="51" spans="1:3" ht="15.75">
      <c r="A51" s="260">
        <v>2221</v>
      </c>
      <c r="B51" s="264" t="s">
        <v>204</v>
      </c>
      <c r="C51" s="260">
        <v>2221</v>
      </c>
    </row>
    <row r="52" spans="1:3" ht="15.75">
      <c r="A52" s="260">
        <v>2222</v>
      </c>
      <c r="B52" s="267" t="s">
        <v>205</v>
      </c>
      <c r="C52" s="260">
        <v>2222</v>
      </c>
    </row>
    <row r="53" spans="1:3" ht="15.75">
      <c r="A53" s="260">
        <v>2223</v>
      </c>
      <c r="B53" s="267" t="s">
        <v>1234</v>
      </c>
      <c r="C53" s="260">
        <v>2223</v>
      </c>
    </row>
    <row r="54" spans="1:3" ht="15.75">
      <c r="A54" s="260">
        <v>2224</v>
      </c>
      <c r="B54" s="266" t="s">
        <v>206</v>
      </c>
      <c r="C54" s="260">
        <v>2224</v>
      </c>
    </row>
    <row r="55" spans="1:3" ht="15.75">
      <c r="A55" s="260">
        <v>2225</v>
      </c>
      <c r="B55" s="263" t="s">
        <v>207</v>
      </c>
      <c r="C55" s="260">
        <v>2225</v>
      </c>
    </row>
    <row r="56" spans="1:3" ht="15.75">
      <c r="A56" s="260">
        <v>2228</v>
      </c>
      <c r="B56" s="263" t="s">
        <v>208</v>
      </c>
      <c r="C56" s="260">
        <v>2228</v>
      </c>
    </row>
    <row r="57" spans="1:3" ht="15.75">
      <c r="A57" s="260">
        <v>2239</v>
      </c>
      <c r="B57" s="264" t="s">
        <v>209</v>
      </c>
      <c r="C57" s="260">
        <v>2239</v>
      </c>
    </row>
    <row r="58" spans="1:3" ht="15.75">
      <c r="A58" s="260">
        <v>2241</v>
      </c>
      <c r="B58" s="267" t="s">
        <v>210</v>
      </c>
      <c r="C58" s="260">
        <v>2241</v>
      </c>
    </row>
    <row r="59" spans="1:3" ht="15.75">
      <c r="A59" s="260">
        <v>2242</v>
      </c>
      <c r="B59" s="267" t="s">
        <v>211</v>
      </c>
      <c r="C59" s="260">
        <v>2242</v>
      </c>
    </row>
    <row r="60" spans="1:3" ht="15.75">
      <c r="A60" s="260">
        <v>2243</v>
      </c>
      <c r="B60" s="267" t="s">
        <v>212</v>
      </c>
      <c r="C60" s="260">
        <v>2243</v>
      </c>
    </row>
    <row r="61" spans="1:3" ht="15.75">
      <c r="A61" s="260">
        <v>2244</v>
      </c>
      <c r="B61" s="267" t="s">
        <v>213</v>
      </c>
      <c r="C61" s="260">
        <v>2244</v>
      </c>
    </row>
    <row r="62" spans="1:3" ht="15.75">
      <c r="A62" s="260">
        <v>2245</v>
      </c>
      <c r="B62" s="268" t="s">
        <v>214</v>
      </c>
      <c r="C62" s="260">
        <v>2245</v>
      </c>
    </row>
    <row r="63" spans="1:3" ht="15.75">
      <c r="A63" s="260">
        <v>2246</v>
      </c>
      <c r="B63" s="267" t="s">
        <v>215</v>
      </c>
      <c r="C63" s="260">
        <v>2246</v>
      </c>
    </row>
    <row r="64" spans="1:3" ht="15.75">
      <c r="A64" s="260">
        <v>2247</v>
      </c>
      <c r="B64" s="267" t="s">
        <v>216</v>
      </c>
      <c r="C64" s="260">
        <v>2247</v>
      </c>
    </row>
    <row r="65" spans="1:3" ht="15.75">
      <c r="A65" s="260">
        <v>2248</v>
      </c>
      <c r="B65" s="267" t="s">
        <v>217</v>
      </c>
      <c r="C65" s="260">
        <v>2248</v>
      </c>
    </row>
    <row r="66" spans="1:3" ht="15.75">
      <c r="A66" s="260">
        <v>2249</v>
      </c>
      <c r="B66" s="267" t="s">
        <v>218</v>
      </c>
      <c r="C66" s="260">
        <v>2249</v>
      </c>
    </row>
    <row r="67" spans="1:3" ht="15.75">
      <c r="A67" s="260">
        <v>2258</v>
      </c>
      <c r="B67" s="263" t="s">
        <v>219</v>
      </c>
      <c r="C67" s="260">
        <v>2258</v>
      </c>
    </row>
    <row r="68" spans="1:3" ht="15.75">
      <c r="A68" s="260">
        <v>2259</v>
      </c>
      <c r="B68" s="266" t="s">
        <v>220</v>
      </c>
      <c r="C68" s="260">
        <v>2259</v>
      </c>
    </row>
    <row r="69" spans="1:3" ht="15.75">
      <c r="A69" s="260">
        <v>2261</v>
      </c>
      <c r="B69" s="264" t="s">
        <v>221</v>
      </c>
      <c r="C69" s="260">
        <v>2261</v>
      </c>
    </row>
    <row r="70" spans="1:3" ht="15.75">
      <c r="A70" s="260">
        <v>2268</v>
      </c>
      <c r="B70" s="263" t="s">
        <v>222</v>
      </c>
      <c r="C70" s="260">
        <v>2268</v>
      </c>
    </row>
    <row r="71" spans="1:3" ht="15.75">
      <c r="A71" s="260">
        <v>2279</v>
      </c>
      <c r="B71" s="264" t="s">
        <v>223</v>
      </c>
      <c r="C71" s="260">
        <v>2279</v>
      </c>
    </row>
    <row r="72" spans="1:3" ht="15.75">
      <c r="A72" s="260">
        <v>2281</v>
      </c>
      <c r="B72" s="266" t="s">
        <v>224</v>
      </c>
      <c r="C72" s="260">
        <v>2281</v>
      </c>
    </row>
    <row r="73" spans="1:3" ht="15.75">
      <c r="A73" s="260">
        <v>2282</v>
      </c>
      <c r="B73" s="266" t="s">
        <v>225</v>
      </c>
      <c r="C73" s="260">
        <v>2282</v>
      </c>
    </row>
    <row r="74" spans="1:3" ht="15.75">
      <c r="A74" s="260">
        <v>2283</v>
      </c>
      <c r="B74" s="266" t="s">
        <v>226</v>
      </c>
      <c r="C74" s="260">
        <v>2283</v>
      </c>
    </row>
    <row r="75" spans="1:3" ht="15.75">
      <c r="A75" s="260">
        <v>2284</v>
      </c>
      <c r="B75" s="266" t="s">
        <v>227</v>
      </c>
      <c r="C75" s="260">
        <v>2284</v>
      </c>
    </row>
    <row r="76" spans="1:3" ht="15.75">
      <c r="A76" s="260">
        <v>2285</v>
      </c>
      <c r="B76" s="266" t="s">
        <v>228</v>
      </c>
      <c r="C76" s="260">
        <v>2285</v>
      </c>
    </row>
    <row r="77" spans="1:3" ht="15.75">
      <c r="A77" s="260">
        <v>2288</v>
      </c>
      <c r="B77" s="266" t="s">
        <v>229</v>
      </c>
      <c r="C77" s="260">
        <v>2288</v>
      </c>
    </row>
    <row r="78" spans="1:3" ht="15.75">
      <c r="A78" s="260">
        <v>2289</v>
      </c>
      <c r="B78" s="266" t="s">
        <v>230</v>
      </c>
      <c r="C78" s="260">
        <v>2289</v>
      </c>
    </row>
    <row r="79" spans="1:3" ht="15.75">
      <c r="A79" s="260">
        <v>3301</v>
      </c>
      <c r="B79" s="263" t="s">
        <v>231</v>
      </c>
      <c r="C79" s="260">
        <v>3301</v>
      </c>
    </row>
    <row r="80" spans="1:3" ht="15.75">
      <c r="A80" s="260">
        <v>3311</v>
      </c>
      <c r="B80" s="263" t="s">
        <v>1235</v>
      </c>
      <c r="C80" s="260">
        <v>3311</v>
      </c>
    </row>
    <row r="81" spans="1:3" ht="15.75">
      <c r="A81" s="260">
        <v>3312</v>
      </c>
      <c r="B81" s="264" t="s">
        <v>1236</v>
      </c>
      <c r="C81" s="260">
        <v>3312</v>
      </c>
    </row>
    <row r="82" spans="1:3" ht="15.75">
      <c r="A82" s="260">
        <v>3318</v>
      </c>
      <c r="B82" s="266" t="s">
        <v>232</v>
      </c>
      <c r="C82" s="260">
        <v>3318</v>
      </c>
    </row>
    <row r="83" spans="1:3" ht="15.75">
      <c r="A83" s="260">
        <v>3321</v>
      </c>
      <c r="B83" s="263" t="s">
        <v>1227</v>
      </c>
      <c r="C83" s="260">
        <v>3321</v>
      </c>
    </row>
    <row r="84" spans="1:3" ht="15.75">
      <c r="A84" s="260">
        <v>3322</v>
      </c>
      <c r="B84" s="264" t="s">
        <v>1228</v>
      </c>
      <c r="C84" s="260">
        <v>3322</v>
      </c>
    </row>
    <row r="85" spans="1:3" ht="15.75">
      <c r="A85" s="260">
        <v>3323</v>
      </c>
      <c r="B85" s="266" t="s">
        <v>1226</v>
      </c>
      <c r="C85" s="260">
        <v>3323</v>
      </c>
    </row>
    <row r="86" spans="1:3" ht="15.75">
      <c r="A86" s="260">
        <v>3324</v>
      </c>
      <c r="B86" s="266" t="s">
        <v>233</v>
      </c>
      <c r="C86" s="260">
        <v>3324</v>
      </c>
    </row>
    <row r="87" spans="1:3" ht="15.75">
      <c r="A87" s="260">
        <v>3325</v>
      </c>
      <c r="B87" s="264" t="s">
        <v>1229</v>
      </c>
      <c r="C87" s="260">
        <v>3325</v>
      </c>
    </row>
    <row r="88" spans="1:3" ht="15.75">
      <c r="A88" s="260">
        <v>3326</v>
      </c>
      <c r="B88" s="263" t="s">
        <v>1230</v>
      </c>
      <c r="C88" s="260">
        <v>3326</v>
      </c>
    </row>
    <row r="89" spans="1:3" ht="15.75">
      <c r="A89" s="260">
        <v>3327</v>
      </c>
      <c r="B89" s="263" t="s">
        <v>1231</v>
      </c>
      <c r="C89" s="260">
        <v>3327</v>
      </c>
    </row>
    <row r="90" spans="1:3" ht="15.75">
      <c r="A90" s="260">
        <v>3332</v>
      </c>
      <c r="B90" s="263" t="s">
        <v>234</v>
      </c>
      <c r="C90" s="260">
        <v>3332</v>
      </c>
    </row>
    <row r="91" spans="1:3" ht="15.75">
      <c r="A91" s="260">
        <v>3333</v>
      </c>
      <c r="B91" s="264" t="s">
        <v>235</v>
      </c>
      <c r="C91" s="260">
        <v>3333</v>
      </c>
    </row>
    <row r="92" spans="1:3" ht="15.75">
      <c r="A92" s="260">
        <v>3334</v>
      </c>
      <c r="B92" s="264" t="s">
        <v>279</v>
      </c>
      <c r="C92" s="260">
        <v>3334</v>
      </c>
    </row>
    <row r="93" spans="1:3" ht="15.75">
      <c r="A93" s="260">
        <v>3336</v>
      </c>
      <c r="B93" s="264" t="s">
        <v>280</v>
      </c>
      <c r="C93" s="260">
        <v>3336</v>
      </c>
    </row>
    <row r="94" spans="1:3" ht="15.75">
      <c r="A94" s="260">
        <v>3337</v>
      </c>
      <c r="B94" s="263" t="s">
        <v>1232</v>
      </c>
      <c r="C94" s="260">
        <v>3337</v>
      </c>
    </row>
    <row r="95" spans="1:3" ht="15.75">
      <c r="A95" s="260">
        <v>3338</v>
      </c>
      <c r="B95" s="263" t="s">
        <v>1233</v>
      </c>
      <c r="C95" s="260">
        <v>3338</v>
      </c>
    </row>
    <row r="96" spans="1:3" ht="15.75">
      <c r="A96" s="260">
        <v>3341</v>
      </c>
      <c r="B96" s="264" t="s">
        <v>281</v>
      </c>
      <c r="C96" s="260">
        <v>3341</v>
      </c>
    </row>
    <row r="97" spans="1:3" ht="15.75">
      <c r="A97" s="260">
        <v>3349</v>
      </c>
      <c r="B97" s="264" t="s">
        <v>236</v>
      </c>
      <c r="C97" s="260">
        <v>3349</v>
      </c>
    </row>
    <row r="98" spans="1:3" ht="15.75">
      <c r="A98" s="260">
        <v>3359</v>
      </c>
      <c r="B98" s="264" t="s">
        <v>237</v>
      </c>
      <c r="C98" s="260">
        <v>3359</v>
      </c>
    </row>
    <row r="99" spans="1:3" ht="15.75">
      <c r="A99" s="260">
        <v>3369</v>
      </c>
      <c r="B99" s="264" t="s">
        <v>238</v>
      </c>
      <c r="C99" s="260">
        <v>3369</v>
      </c>
    </row>
    <row r="100" spans="1:3" ht="15.75">
      <c r="A100" s="260">
        <v>3388</v>
      </c>
      <c r="B100" s="263" t="s">
        <v>0</v>
      </c>
      <c r="C100" s="260">
        <v>3388</v>
      </c>
    </row>
    <row r="101" spans="1:3" ht="15.75">
      <c r="A101" s="260">
        <v>3389</v>
      </c>
      <c r="B101" s="264" t="s">
        <v>1</v>
      </c>
      <c r="C101" s="260">
        <v>3389</v>
      </c>
    </row>
    <row r="102" spans="1:3" ht="15.75">
      <c r="A102" s="260">
        <v>4401</v>
      </c>
      <c r="B102" s="263" t="s">
        <v>2</v>
      </c>
      <c r="C102" s="260">
        <v>4401</v>
      </c>
    </row>
    <row r="103" spans="1:3" ht="15.75">
      <c r="A103" s="260">
        <v>4412</v>
      </c>
      <c r="B103" s="266" t="s">
        <v>3</v>
      </c>
      <c r="C103" s="260">
        <v>4412</v>
      </c>
    </row>
    <row r="104" spans="1:3" ht="15.75">
      <c r="A104" s="260">
        <v>4415</v>
      </c>
      <c r="B104" s="264" t="s">
        <v>4</v>
      </c>
      <c r="C104" s="260">
        <v>4415</v>
      </c>
    </row>
    <row r="105" spans="1:3" ht="15.75">
      <c r="A105" s="260">
        <v>4418</v>
      </c>
      <c r="B105" s="264" t="s">
        <v>5</v>
      </c>
      <c r="C105" s="260">
        <v>4418</v>
      </c>
    </row>
    <row r="106" spans="1:3" ht="15.75">
      <c r="A106" s="260">
        <v>4429</v>
      </c>
      <c r="B106" s="263" t="s">
        <v>6</v>
      </c>
      <c r="C106" s="260">
        <v>4429</v>
      </c>
    </row>
    <row r="107" spans="1:3" ht="15.75">
      <c r="A107" s="260">
        <v>4431</v>
      </c>
      <c r="B107" s="264" t="s">
        <v>1237</v>
      </c>
      <c r="C107" s="260">
        <v>4431</v>
      </c>
    </row>
    <row r="108" spans="1:3" ht="15.75">
      <c r="A108" s="260">
        <v>4433</v>
      </c>
      <c r="B108" s="264" t="s">
        <v>7</v>
      </c>
      <c r="C108" s="260">
        <v>4433</v>
      </c>
    </row>
    <row r="109" spans="1:3" ht="15.75">
      <c r="A109" s="260">
        <v>4436</v>
      </c>
      <c r="B109" s="264" t="s">
        <v>8</v>
      </c>
      <c r="C109" s="260">
        <v>4436</v>
      </c>
    </row>
    <row r="110" spans="1:3" ht="15.75">
      <c r="A110" s="260">
        <v>4437</v>
      </c>
      <c r="B110" s="265" t="s">
        <v>9</v>
      </c>
      <c r="C110" s="260">
        <v>4437</v>
      </c>
    </row>
    <row r="111" spans="1:3" ht="15.75">
      <c r="A111" s="260">
        <v>4448</v>
      </c>
      <c r="B111" s="265" t="s">
        <v>1241</v>
      </c>
      <c r="C111" s="260">
        <v>4448</v>
      </c>
    </row>
    <row r="112" spans="1:3" ht="15.75">
      <c r="A112" s="260">
        <v>4450</v>
      </c>
      <c r="B112" s="264" t="s">
        <v>10</v>
      </c>
      <c r="C112" s="260">
        <v>4450</v>
      </c>
    </row>
    <row r="113" spans="1:3" ht="15.75">
      <c r="A113" s="260">
        <v>4451</v>
      </c>
      <c r="B113" s="269" t="s">
        <v>11</v>
      </c>
      <c r="C113" s="260">
        <v>4451</v>
      </c>
    </row>
    <row r="114" spans="1:3" ht="15.75">
      <c r="A114" s="260">
        <v>4452</v>
      </c>
      <c r="B114" s="269" t="s">
        <v>12</v>
      </c>
      <c r="C114" s="260">
        <v>4452</v>
      </c>
    </row>
    <row r="115" spans="1:3" ht="15.75">
      <c r="A115" s="260">
        <v>4453</v>
      </c>
      <c r="B115" s="269" t="s">
        <v>13</v>
      </c>
      <c r="C115" s="260">
        <v>4453</v>
      </c>
    </row>
    <row r="116" spans="1:3" ht="15.75">
      <c r="A116" s="260">
        <v>4454</v>
      </c>
      <c r="B116" s="270" t="s">
        <v>14</v>
      </c>
      <c r="C116" s="260">
        <v>4454</v>
      </c>
    </row>
    <row r="117" spans="1:3" ht="15.75">
      <c r="A117" s="260">
        <v>4455</v>
      </c>
      <c r="B117" s="270" t="s">
        <v>1238</v>
      </c>
      <c r="C117" s="260">
        <v>4455</v>
      </c>
    </row>
    <row r="118" spans="1:3" ht="15.75">
      <c r="A118" s="260">
        <v>4456</v>
      </c>
      <c r="B118" s="269" t="s">
        <v>15</v>
      </c>
      <c r="C118" s="260">
        <v>4456</v>
      </c>
    </row>
    <row r="119" spans="1:3" ht="15.75">
      <c r="A119" s="260">
        <v>4457</v>
      </c>
      <c r="B119" s="271" t="s">
        <v>1239</v>
      </c>
      <c r="C119" s="260">
        <v>4457</v>
      </c>
    </row>
    <row r="120" spans="1:3" ht="15.75">
      <c r="A120" s="260">
        <v>4458</v>
      </c>
      <c r="B120" s="271" t="s">
        <v>1244</v>
      </c>
      <c r="C120" s="260">
        <v>4458</v>
      </c>
    </row>
    <row r="121" spans="1:3" ht="15.75">
      <c r="A121" s="260">
        <v>4459</v>
      </c>
      <c r="B121" s="271" t="s">
        <v>953</v>
      </c>
      <c r="C121" s="260">
        <v>4459</v>
      </c>
    </row>
    <row r="122" spans="1:3" ht="15.75">
      <c r="A122" s="260">
        <v>4465</v>
      </c>
      <c r="B122" s="261" t="s">
        <v>16</v>
      </c>
      <c r="C122" s="260">
        <v>4465</v>
      </c>
    </row>
    <row r="123" spans="1:3" ht="15.75">
      <c r="A123" s="260">
        <v>4467</v>
      </c>
      <c r="B123" s="262" t="s">
        <v>17</v>
      </c>
      <c r="C123" s="260">
        <v>4467</v>
      </c>
    </row>
    <row r="124" spans="1:3" ht="15.75">
      <c r="A124" s="260">
        <v>4468</v>
      </c>
      <c r="B124" s="263" t="s">
        <v>18</v>
      </c>
      <c r="C124" s="260">
        <v>4468</v>
      </c>
    </row>
    <row r="125" spans="1:3" ht="15.75">
      <c r="A125" s="260">
        <v>4469</v>
      </c>
      <c r="B125" s="264" t="s">
        <v>19</v>
      </c>
      <c r="C125" s="260">
        <v>4469</v>
      </c>
    </row>
    <row r="126" spans="1:3" ht="15.75">
      <c r="A126" s="260">
        <v>5501</v>
      </c>
      <c r="B126" s="263" t="s">
        <v>20</v>
      </c>
      <c r="C126" s="260">
        <v>5501</v>
      </c>
    </row>
    <row r="127" spans="1:3" ht="15.75">
      <c r="A127" s="260">
        <v>5511</v>
      </c>
      <c r="B127" s="268" t="s">
        <v>21</v>
      </c>
      <c r="C127" s="260">
        <v>5511</v>
      </c>
    </row>
    <row r="128" spans="1:3" ht="15.75">
      <c r="A128" s="260">
        <v>5512</v>
      </c>
      <c r="B128" s="263" t="s">
        <v>22</v>
      </c>
      <c r="C128" s="260">
        <v>5512</v>
      </c>
    </row>
    <row r="129" spans="1:3" ht="15.75">
      <c r="A129" s="260">
        <v>5513</v>
      </c>
      <c r="B129" s="271" t="s">
        <v>1245</v>
      </c>
      <c r="C129" s="260">
        <v>5513</v>
      </c>
    </row>
    <row r="130" spans="1:3" ht="15.75">
      <c r="A130" s="260">
        <v>5514</v>
      </c>
      <c r="B130" s="271" t="s">
        <v>282</v>
      </c>
      <c r="C130" s="260">
        <v>5514</v>
      </c>
    </row>
    <row r="131" spans="1:3" ht="15.75">
      <c r="A131" s="260">
        <v>5515</v>
      </c>
      <c r="B131" s="271" t="s">
        <v>283</v>
      </c>
      <c r="C131" s="260">
        <v>5515</v>
      </c>
    </row>
    <row r="132" spans="1:3" ht="15.75">
      <c r="A132" s="260">
        <v>5516</v>
      </c>
      <c r="B132" s="271" t="s">
        <v>1246</v>
      </c>
      <c r="C132" s="260">
        <v>5516</v>
      </c>
    </row>
    <row r="133" spans="1:3" ht="15.75">
      <c r="A133" s="260">
        <v>5517</v>
      </c>
      <c r="B133" s="271" t="s">
        <v>284</v>
      </c>
      <c r="C133" s="260">
        <v>5517</v>
      </c>
    </row>
    <row r="134" spans="1:3" ht="15.75">
      <c r="A134" s="260">
        <v>5518</v>
      </c>
      <c r="B134" s="263" t="s">
        <v>285</v>
      </c>
      <c r="C134" s="260">
        <v>5518</v>
      </c>
    </row>
    <row r="135" spans="1:3" ht="15.75">
      <c r="A135" s="260">
        <v>5519</v>
      </c>
      <c r="B135" s="263" t="s">
        <v>286</v>
      </c>
      <c r="C135" s="260">
        <v>5519</v>
      </c>
    </row>
    <row r="136" spans="1:3" ht="15.75">
      <c r="A136" s="260">
        <v>5521</v>
      </c>
      <c r="B136" s="263" t="s">
        <v>287</v>
      </c>
      <c r="C136" s="260">
        <v>5521</v>
      </c>
    </row>
    <row r="137" spans="1:3" ht="15.75">
      <c r="A137" s="260">
        <v>5522</v>
      </c>
      <c r="B137" s="272" t="s">
        <v>288</v>
      </c>
      <c r="C137" s="260">
        <v>5522</v>
      </c>
    </row>
    <row r="138" spans="1:3" ht="15.75">
      <c r="A138" s="260">
        <v>5524</v>
      </c>
      <c r="B138" s="261" t="s">
        <v>289</v>
      </c>
      <c r="C138" s="260">
        <v>5524</v>
      </c>
    </row>
    <row r="139" spans="1:3" ht="15.75">
      <c r="A139" s="260">
        <v>5525</v>
      </c>
      <c r="B139" s="268" t="s">
        <v>290</v>
      </c>
      <c r="C139" s="260">
        <v>5525</v>
      </c>
    </row>
    <row r="140" spans="1:3" ht="15.75">
      <c r="A140" s="260">
        <v>5526</v>
      </c>
      <c r="B140" s="265" t="s">
        <v>291</v>
      </c>
      <c r="C140" s="260">
        <v>5526</v>
      </c>
    </row>
    <row r="141" spans="1:3" ht="15.75">
      <c r="A141" s="260">
        <v>5527</v>
      </c>
      <c r="B141" s="265" t="s">
        <v>292</v>
      </c>
      <c r="C141" s="260">
        <v>5527</v>
      </c>
    </row>
    <row r="142" spans="1:3" ht="15.75">
      <c r="A142" s="260">
        <v>5528</v>
      </c>
      <c r="B142" s="265" t="s">
        <v>293</v>
      </c>
      <c r="C142" s="260">
        <v>5528</v>
      </c>
    </row>
    <row r="143" spans="1:3" ht="15.75">
      <c r="A143" s="260">
        <v>5529</v>
      </c>
      <c r="B143" s="265" t="s">
        <v>294</v>
      </c>
      <c r="C143" s="260">
        <v>5529</v>
      </c>
    </row>
    <row r="144" spans="1:3" ht="15.75">
      <c r="A144" s="260">
        <v>5530</v>
      </c>
      <c r="B144" s="265" t="s">
        <v>295</v>
      </c>
      <c r="C144" s="260">
        <v>5530</v>
      </c>
    </row>
    <row r="145" spans="1:3" ht="15.75">
      <c r="A145" s="260">
        <v>5531</v>
      </c>
      <c r="B145" s="268" t="s">
        <v>296</v>
      </c>
      <c r="C145" s="260">
        <v>5531</v>
      </c>
    </row>
    <row r="146" spans="1:3" ht="15.75">
      <c r="A146" s="260">
        <v>5532</v>
      </c>
      <c r="B146" s="272" t="s">
        <v>297</v>
      </c>
      <c r="C146" s="260">
        <v>5532</v>
      </c>
    </row>
    <row r="147" spans="1:3" ht="15.75">
      <c r="A147" s="260">
        <v>5533</v>
      </c>
      <c r="B147" s="272" t="s">
        <v>298</v>
      </c>
      <c r="C147" s="260">
        <v>5533</v>
      </c>
    </row>
    <row r="148" spans="1:3" ht="15">
      <c r="A148" s="273">
        <v>5534</v>
      </c>
      <c r="B148" s="272" t="s">
        <v>299</v>
      </c>
      <c r="C148" s="273">
        <v>5534</v>
      </c>
    </row>
    <row r="149" spans="1:3" ht="15">
      <c r="A149" s="273">
        <v>5535</v>
      </c>
      <c r="B149" s="272" t="s">
        <v>300</v>
      </c>
      <c r="C149" s="273">
        <v>5535</v>
      </c>
    </row>
    <row r="150" spans="1:3" ht="15.75">
      <c r="A150" s="260">
        <v>5538</v>
      </c>
      <c r="B150" s="268" t="s">
        <v>301</v>
      </c>
      <c r="C150" s="260">
        <v>5538</v>
      </c>
    </row>
    <row r="151" spans="1:3" ht="15.75">
      <c r="A151" s="260">
        <v>5540</v>
      </c>
      <c r="B151" s="272" t="s">
        <v>302</v>
      </c>
      <c r="C151" s="260">
        <v>5540</v>
      </c>
    </row>
    <row r="152" spans="1:3" ht="15.75">
      <c r="A152" s="260">
        <v>5541</v>
      </c>
      <c r="B152" s="272" t="s">
        <v>1256</v>
      </c>
      <c r="C152" s="260">
        <v>5541</v>
      </c>
    </row>
    <row r="153" spans="1:3" ht="15.75">
      <c r="A153" s="260">
        <v>5545</v>
      </c>
      <c r="B153" s="272" t="s">
        <v>1257</v>
      </c>
      <c r="C153" s="260">
        <v>5545</v>
      </c>
    </row>
    <row r="154" spans="1:3" ht="15.75">
      <c r="A154" s="260">
        <v>5546</v>
      </c>
      <c r="B154" s="272" t="s">
        <v>303</v>
      </c>
      <c r="C154" s="260">
        <v>5546</v>
      </c>
    </row>
    <row r="155" spans="1:3" ht="15.75">
      <c r="A155" s="260">
        <v>5547</v>
      </c>
      <c r="B155" s="272" t="s">
        <v>304</v>
      </c>
      <c r="C155" s="260">
        <v>5547</v>
      </c>
    </row>
    <row r="156" spans="1:3" ht="15.75">
      <c r="A156" s="260">
        <v>5548</v>
      </c>
      <c r="B156" s="272" t="s">
        <v>305</v>
      </c>
      <c r="C156" s="260">
        <v>5548</v>
      </c>
    </row>
    <row r="157" spans="1:3" ht="15.75">
      <c r="A157" s="260">
        <v>5550</v>
      </c>
      <c r="B157" s="272" t="s">
        <v>306</v>
      </c>
      <c r="C157" s="260">
        <v>5550</v>
      </c>
    </row>
    <row r="158" spans="1:3" ht="15.75">
      <c r="A158" s="260">
        <v>5551</v>
      </c>
      <c r="B158" s="272" t="s">
        <v>307</v>
      </c>
      <c r="C158" s="260">
        <v>5551</v>
      </c>
    </row>
    <row r="159" spans="1:3" ht="15.75">
      <c r="A159" s="260">
        <v>5553</v>
      </c>
      <c r="B159" s="272" t="s">
        <v>308</v>
      </c>
      <c r="C159" s="260">
        <v>5553</v>
      </c>
    </row>
    <row r="160" spans="1:3" ht="15.75">
      <c r="A160" s="260">
        <v>5554</v>
      </c>
      <c r="B160" s="268" t="s">
        <v>309</v>
      </c>
      <c r="C160" s="260">
        <v>5554</v>
      </c>
    </row>
    <row r="161" spans="1:3" ht="15.75">
      <c r="A161" s="260">
        <v>5556</v>
      </c>
      <c r="B161" s="264" t="s">
        <v>310</v>
      </c>
      <c r="C161" s="260">
        <v>5556</v>
      </c>
    </row>
    <row r="162" spans="1:3" ht="15.75">
      <c r="A162" s="260">
        <v>5561</v>
      </c>
      <c r="B162" s="274" t="s">
        <v>1258</v>
      </c>
      <c r="C162" s="260">
        <v>5561</v>
      </c>
    </row>
    <row r="163" spans="1:3" ht="15.75">
      <c r="A163" s="260">
        <v>5562</v>
      </c>
      <c r="B163" s="274" t="s">
        <v>1250</v>
      </c>
      <c r="C163" s="260">
        <v>5562</v>
      </c>
    </row>
    <row r="164" spans="1:3" ht="15.75">
      <c r="A164" s="260">
        <v>5588</v>
      </c>
      <c r="B164" s="263" t="s">
        <v>311</v>
      </c>
      <c r="C164" s="260">
        <v>5588</v>
      </c>
    </row>
    <row r="165" spans="1:3" ht="15.75">
      <c r="A165" s="260">
        <v>5589</v>
      </c>
      <c r="B165" s="263" t="s">
        <v>312</v>
      </c>
      <c r="C165" s="260">
        <v>5589</v>
      </c>
    </row>
    <row r="166" spans="1:3" ht="15.75">
      <c r="A166" s="260">
        <v>6601</v>
      </c>
      <c r="B166" s="263" t="s">
        <v>313</v>
      </c>
      <c r="C166" s="260">
        <v>6601</v>
      </c>
    </row>
    <row r="167" spans="1:3" ht="15.75">
      <c r="A167" s="260">
        <v>6602</v>
      </c>
      <c r="B167" s="264" t="s">
        <v>314</v>
      </c>
      <c r="C167" s="260">
        <v>6602</v>
      </c>
    </row>
    <row r="168" spans="1:3" ht="15.75">
      <c r="A168" s="260">
        <v>6603</v>
      </c>
      <c r="B168" s="264" t="s">
        <v>315</v>
      </c>
      <c r="C168" s="260">
        <v>6603</v>
      </c>
    </row>
    <row r="169" spans="1:3" ht="15.75">
      <c r="A169" s="260">
        <v>6604</v>
      </c>
      <c r="B169" s="264" t="s">
        <v>316</v>
      </c>
      <c r="C169" s="260">
        <v>6604</v>
      </c>
    </row>
    <row r="170" spans="1:3" ht="15.75">
      <c r="A170" s="260">
        <v>6605</v>
      </c>
      <c r="B170" s="264" t="s">
        <v>1252</v>
      </c>
      <c r="C170" s="260">
        <v>6605</v>
      </c>
    </row>
    <row r="171" spans="1:3" ht="15">
      <c r="A171" s="273">
        <v>6606</v>
      </c>
      <c r="B171" s="266" t="s">
        <v>317</v>
      </c>
      <c r="C171" s="273">
        <v>6606</v>
      </c>
    </row>
    <row r="172" spans="1:3" ht="15.75">
      <c r="A172" s="260">
        <v>6618</v>
      </c>
      <c r="B172" s="263" t="s">
        <v>318</v>
      </c>
      <c r="C172" s="260">
        <v>6618</v>
      </c>
    </row>
    <row r="173" spans="1:3" ht="15.75">
      <c r="A173" s="260">
        <v>6619</v>
      </c>
      <c r="B173" s="264" t="s">
        <v>319</v>
      </c>
      <c r="C173" s="260">
        <v>6619</v>
      </c>
    </row>
    <row r="174" spans="1:3" ht="15.75">
      <c r="A174" s="260">
        <v>6621</v>
      </c>
      <c r="B174" s="263" t="s">
        <v>320</v>
      </c>
      <c r="C174" s="260">
        <v>6621</v>
      </c>
    </row>
    <row r="175" spans="1:3" ht="15.75">
      <c r="A175" s="260">
        <v>6622</v>
      </c>
      <c r="B175" s="264" t="s">
        <v>321</v>
      </c>
      <c r="C175" s="260">
        <v>6622</v>
      </c>
    </row>
    <row r="176" spans="1:3" ht="15.75">
      <c r="A176" s="260">
        <v>6623</v>
      </c>
      <c r="B176" s="264" t="s">
        <v>322</v>
      </c>
      <c r="C176" s="260">
        <v>6623</v>
      </c>
    </row>
    <row r="177" spans="1:3" ht="15.75">
      <c r="A177" s="260">
        <v>6624</v>
      </c>
      <c r="B177" s="264" t="s">
        <v>323</v>
      </c>
      <c r="C177" s="260">
        <v>6624</v>
      </c>
    </row>
    <row r="178" spans="1:3" ht="15.75">
      <c r="A178" s="260">
        <v>6625</v>
      </c>
      <c r="B178" s="265" t="s">
        <v>324</v>
      </c>
      <c r="C178" s="260">
        <v>6625</v>
      </c>
    </row>
    <row r="179" spans="1:3" ht="15.75">
      <c r="A179" s="260">
        <v>6626</v>
      </c>
      <c r="B179" s="265" t="s">
        <v>248</v>
      </c>
      <c r="C179" s="260">
        <v>6626</v>
      </c>
    </row>
    <row r="180" spans="1:3" ht="15.75">
      <c r="A180" s="260">
        <v>6627</v>
      </c>
      <c r="B180" s="265" t="s">
        <v>249</v>
      </c>
      <c r="C180" s="260">
        <v>6627</v>
      </c>
    </row>
    <row r="181" spans="1:3" ht="15.75">
      <c r="A181" s="260">
        <v>6628</v>
      </c>
      <c r="B181" s="271" t="s">
        <v>250</v>
      </c>
      <c r="C181" s="260">
        <v>6628</v>
      </c>
    </row>
    <row r="182" spans="1:3" ht="15.75">
      <c r="A182" s="260">
        <v>6629</v>
      </c>
      <c r="B182" s="274" t="s">
        <v>251</v>
      </c>
      <c r="C182" s="260">
        <v>6629</v>
      </c>
    </row>
    <row r="183" spans="1:3" ht="15.75">
      <c r="A183" s="275">
        <v>7701</v>
      </c>
      <c r="B183" s="263" t="s">
        <v>252</v>
      </c>
      <c r="C183" s="275">
        <v>7701</v>
      </c>
    </row>
    <row r="184" spans="1:3" ht="15.75">
      <c r="A184" s="260">
        <v>7708</v>
      </c>
      <c r="B184" s="263" t="s">
        <v>253</v>
      </c>
      <c r="C184" s="260">
        <v>7708</v>
      </c>
    </row>
    <row r="185" spans="1:3" ht="15.75">
      <c r="A185" s="260">
        <v>7711</v>
      </c>
      <c r="B185" s="266" t="s">
        <v>254</v>
      </c>
      <c r="C185" s="260">
        <v>7711</v>
      </c>
    </row>
    <row r="186" spans="1:3" ht="15.75">
      <c r="A186" s="260">
        <v>7712</v>
      </c>
      <c r="B186" s="263" t="s">
        <v>255</v>
      </c>
      <c r="C186" s="260">
        <v>7712</v>
      </c>
    </row>
    <row r="187" spans="1:3" ht="15.75">
      <c r="A187" s="260">
        <v>7713</v>
      </c>
      <c r="B187" s="276" t="s">
        <v>256</v>
      </c>
      <c r="C187" s="260">
        <v>7713</v>
      </c>
    </row>
    <row r="188" spans="1:3" ht="15.75">
      <c r="A188" s="260">
        <v>7714</v>
      </c>
      <c r="B188" s="262" t="s">
        <v>257</v>
      </c>
      <c r="C188" s="260">
        <v>7714</v>
      </c>
    </row>
    <row r="189" spans="1:3" ht="15.75">
      <c r="A189" s="260">
        <v>7718</v>
      </c>
      <c r="B189" s="263" t="s">
        <v>258</v>
      </c>
      <c r="C189" s="260">
        <v>7718</v>
      </c>
    </row>
    <row r="190" spans="1:3" ht="15.75">
      <c r="A190" s="260">
        <v>7719</v>
      </c>
      <c r="B190" s="264" t="s">
        <v>259</v>
      </c>
      <c r="C190" s="260">
        <v>7719</v>
      </c>
    </row>
    <row r="191" spans="1:3" ht="15.75">
      <c r="A191" s="260">
        <v>7731</v>
      </c>
      <c r="B191" s="263" t="s">
        <v>260</v>
      </c>
      <c r="C191" s="260">
        <v>7731</v>
      </c>
    </row>
    <row r="192" spans="1:3" ht="15.75">
      <c r="A192" s="260">
        <v>7732</v>
      </c>
      <c r="B192" s="264" t="s">
        <v>261</v>
      </c>
      <c r="C192" s="260">
        <v>7732</v>
      </c>
    </row>
    <row r="193" spans="1:3" ht="15.75">
      <c r="A193" s="260">
        <v>7733</v>
      </c>
      <c r="B193" s="264" t="s">
        <v>262</v>
      </c>
      <c r="C193" s="260">
        <v>7733</v>
      </c>
    </row>
    <row r="194" spans="1:3" ht="15.75">
      <c r="A194" s="260">
        <v>7735</v>
      </c>
      <c r="B194" s="264" t="s">
        <v>263</v>
      </c>
      <c r="C194" s="260">
        <v>7735</v>
      </c>
    </row>
    <row r="195" spans="1:3" ht="15.75">
      <c r="A195" s="260">
        <v>7736</v>
      </c>
      <c r="B195" s="263" t="s">
        <v>264</v>
      </c>
      <c r="C195" s="260">
        <v>7736</v>
      </c>
    </row>
    <row r="196" spans="1:3" ht="15.75">
      <c r="A196" s="260">
        <v>7737</v>
      </c>
      <c r="B196" s="264" t="s">
        <v>265</v>
      </c>
      <c r="C196" s="260">
        <v>7737</v>
      </c>
    </row>
    <row r="197" spans="1:3" ht="15.75">
      <c r="A197" s="260">
        <v>7738</v>
      </c>
      <c r="B197" s="264" t="s">
        <v>266</v>
      </c>
      <c r="C197" s="260">
        <v>7738</v>
      </c>
    </row>
    <row r="198" spans="1:3" ht="15.75">
      <c r="A198" s="260">
        <v>7739</v>
      </c>
      <c r="B198" s="268" t="s">
        <v>267</v>
      </c>
      <c r="C198" s="260">
        <v>7739</v>
      </c>
    </row>
    <row r="199" spans="1:3" ht="15.75">
      <c r="A199" s="260">
        <v>7740</v>
      </c>
      <c r="B199" s="268" t="s">
        <v>268</v>
      </c>
      <c r="C199" s="260">
        <v>7740</v>
      </c>
    </row>
    <row r="200" spans="1:3" ht="15.75">
      <c r="A200" s="260">
        <v>7741</v>
      </c>
      <c r="B200" s="264" t="s">
        <v>269</v>
      </c>
      <c r="C200" s="260">
        <v>7741</v>
      </c>
    </row>
    <row r="201" spans="1:3" ht="15.75">
      <c r="A201" s="260">
        <v>7742</v>
      </c>
      <c r="B201" s="264" t="s">
        <v>270</v>
      </c>
      <c r="C201" s="260">
        <v>7742</v>
      </c>
    </row>
    <row r="202" spans="1:3" ht="15.75">
      <c r="A202" s="260">
        <v>7743</v>
      </c>
      <c r="B202" s="264" t="s">
        <v>271</v>
      </c>
      <c r="C202" s="260">
        <v>7743</v>
      </c>
    </row>
    <row r="203" spans="1:3" ht="15.75">
      <c r="A203" s="260">
        <v>7744</v>
      </c>
      <c r="B203" s="274" t="s">
        <v>272</v>
      </c>
      <c r="C203" s="260">
        <v>7744</v>
      </c>
    </row>
    <row r="204" spans="1:3" ht="15.75">
      <c r="A204" s="260">
        <v>7745</v>
      </c>
      <c r="B204" s="264" t="s">
        <v>273</v>
      </c>
      <c r="C204" s="260">
        <v>7745</v>
      </c>
    </row>
    <row r="205" spans="1:3" ht="15.75">
      <c r="A205" s="260">
        <v>7746</v>
      </c>
      <c r="B205" s="264" t="s">
        <v>274</v>
      </c>
      <c r="C205" s="260">
        <v>7746</v>
      </c>
    </row>
    <row r="206" spans="1:3" ht="15.75">
      <c r="A206" s="260">
        <v>7747</v>
      </c>
      <c r="B206" s="263" t="s">
        <v>275</v>
      </c>
      <c r="C206" s="260">
        <v>7747</v>
      </c>
    </row>
    <row r="207" spans="1:3" ht="15.75">
      <c r="A207" s="260">
        <v>7748</v>
      </c>
      <c r="B207" s="266" t="s">
        <v>276</v>
      </c>
      <c r="C207" s="260">
        <v>7748</v>
      </c>
    </row>
    <row r="208" spans="1:3" ht="15.75">
      <c r="A208" s="260">
        <v>7751</v>
      </c>
      <c r="B208" s="264" t="s">
        <v>277</v>
      </c>
      <c r="C208" s="260">
        <v>7751</v>
      </c>
    </row>
    <row r="209" spans="1:3" ht="15.75">
      <c r="A209" s="260">
        <v>7752</v>
      </c>
      <c r="B209" s="264" t="s">
        <v>278</v>
      </c>
      <c r="C209" s="260">
        <v>7752</v>
      </c>
    </row>
    <row r="210" spans="1:3" ht="15.75">
      <c r="A210" s="260">
        <v>7755</v>
      </c>
      <c r="B210" s="265" t="s">
        <v>48</v>
      </c>
      <c r="C210" s="260">
        <v>7755</v>
      </c>
    </row>
    <row r="211" spans="1:3" ht="15.75">
      <c r="A211" s="260">
        <v>7758</v>
      </c>
      <c r="B211" s="263" t="s">
        <v>49</v>
      </c>
      <c r="C211" s="260">
        <v>7758</v>
      </c>
    </row>
    <row r="212" spans="1:3" ht="15.75">
      <c r="A212" s="260">
        <v>7759</v>
      </c>
      <c r="B212" s="264" t="s">
        <v>50</v>
      </c>
      <c r="C212" s="260">
        <v>7759</v>
      </c>
    </row>
    <row r="213" spans="1:3" ht="15.75">
      <c r="A213" s="260">
        <v>7761</v>
      </c>
      <c r="B213" s="263" t="s">
        <v>51</v>
      </c>
      <c r="C213" s="260">
        <v>7761</v>
      </c>
    </row>
    <row r="214" spans="1:3" ht="15.75">
      <c r="A214" s="260">
        <v>7762</v>
      </c>
      <c r="B214" s="263" t="s">
        <v>52</v>
      </c>
      <c r="C214" s="260">
        <v>7762</v>
      </c>
    </row>
    <row r="215" spans="1:3" ht="15.75">
      <c r="A215" s="260">
        <v>7768</v>
      </c>
      <c r="B215" s="263" t="s">
        <v>53</v>
      </c>
      <c r="C215" s="260">
        <v>7768</v>
      </c>
    </row>
    <row r="216" spans="1:3" ht="15.75">
      <c r="A216" s="260">
        <v>8801</v>
      </c>
      <c r="B216" s="266" t="s">
        <v>54</v>
      </c>
      <c r="C216" s="260">
        <v>8801</v>
      </c>
    </row>
    <row r="217" spans="1:3" ht="15.75">
      <c r="A217" s="260">
        <v>8802</v>
      </c>
      <c r="B217" s="263" t="s">
        <v>55</v>
      </c>
      <c r="C217" s="260">
        <v>8802</v>
      </c>
    </row>
    <row r="218" spans="1:3" ht="15.75">
      <c r="A218" s="260">
        <v>8803</v>
      </c>
      <c r="B218" s="263" t="s">
        <v>56</v>
      </c>
      <c r="C218" s="260">
        <v>8803</v>
      </c>
    </row>
    <row r="219" spans="1:3" ht="15.75">
      <c r="A219" s="260">
        <v>8804</v>
      </c>
      <c r="B219" s="263" t="s">
        <v>57</v>
      </c>
      <c r="C219" s="260">
        <v>8804</v>
      </c>
    </row>
    <row r="220" spans="1:3" ht="15.75">
      <c r="A220" s="260">
        <v>8805</v>
      </c>
      <c r="B220" s="265" t="s">
        <v>58</v>
      </c>
      <c r="C220" s="260">
        <v>8805</v>
      </c>
    </row>
    <row r="221" spans="1:3" ht="15.75">
      <c r="A221" s="260">
        <v>8807</v>
      </c>
      <c r="B221" s="271" t="s">
        <v>59</v>
      </c>
      <c r="C221" s="260">
        <v>8807</v>
      </c>
    </row>
    <row r="222" spans="1:3" ht="15.75">
      <c r="A222" s="260">
        <v>8808</v>
      </c>
      <c r="B222" s="264" t="s">
        <v>60</v>
      </c>
      <c r="C222" s="260">
        <v>8808</v>
      </c>
    </row>
    <row r="223" spans="1:3" ht="15.75">
      <c r="A223" s="260">
        <v>8809</v>
      </c>
      <c r="B223" s="264" t="s">
        <v>61</v>
      </c>
      <c r="C223" s="260">
        <v>8809</v>
      </c>
    </row>
    <row r="224" spans="1:3" ht="15.75">
      <c r="A224" s="260">
        <v>8811</v>
      </c>
      <c r="B224" s="263" t="s">
        <v>62</v>
      </c>
      <c r="C224" s="260">
        <v>8811</v>
      </c>
    </row>
    <row r="225" spans="1:3" ht="15.75">
      <c r="A225" s="260">
        <v>8813</v>
      </c>
      <c r="B225" s="264" t="s">
        <v>63</v>
      </c>
      <c r="C225" s="260">
        <v>8813</v>
      </c>
    </row>
    <row r="226" spans="1:3" ht="15.75">
      <c r="A226" s="260">
        <v>8814</v>
      </c>
      <c r="B226" s="263" t="s">
        <v>64</v>
      </c>
      <c r="C226" s="260">
        <v>8814</v>
      </c>
    </row>
    <row r="227" spans="1:3" ht="15.75">
      <c r="A227" s="260">
        <v>8815</v>
      </c>
      <c r="B227" s="263" t="s">
        <v>65</v>
      </c>
      <c r="C227" s="260">
        <v>8815</v>
      </c>
    </row>
    <row r="228" spans="1:3" ht="15.75">
      <c r="A228" s="260">
        <v>8816</v>
      </c>
      <c r="B228" s="264" t="s">
        <v>66</v>
      </c>
      <c r="C228" s="260">
        <v>8816</v>
      </c>
    </row>
    <row r="229" spans="1:3" ht="15.75">
      <c r="A229" s="260">
        <v>8817</v>
      </c>
      <c r="B229" s="264" t="s">
        <v>67</v>
      </c>
      <c r="C229" s="260">
        <v>8817</v>
      </c>
    </row>
    <row r="230" spans="1:3" ht="15.75">
      <c r="A230" s="260">
        <v>8821</v>
      </c>
      <c r="B230" s="264" t="s">
        <v>68</v>
      </c>
      <c r="C230" s="260">
        <v>8821</v>
      </c>
    </row>
    <row r="231" spans="1:3" ht="15.75">
      <c r="A231" s="260">
        <v>8824</v>
      </c>
      <c r="B231" s="266" t="s">
        <v>69</v>
      </c>
      <c r="C231" s="260">
        <v>8824</v>
      </c>
    </row>
    <row r="232" spans="1:3" ht="15.75">
      <c r="A232" s="260">
        <v>8825</v>
      </c>
      <c r="B232" s="266" t="s">
        <v>70</v>
      </c>
      <c r="C232" s="260">
        <v>8825</v>
      </c>
    </row>
    <row r="233" spans="1:3" ht="15.75">
      <c r="A233" s="260">
        <v>8826</v>
      </c>
      <c r="B233" s="266" t="s">
        <v>71</v>
      </c>
      <c r="C233" s="260">
        <v>8826</v>
      </c>
    </row>
    <row r="234" spans="1:3" ht="15.75">
      <c r="A234" s="260">
        <v>8827</v>
      </c>
      <c r="B234" s="266" t="s">
        <v>72</v>
      </c>
      <c r="C234" s="260">
        <v>8827</v>
      </c>
    </row>
    <row r="235" spans="1:3" ht="15.75">
      <c r="A235" s="260">
        <v>8828</v>
      </c>
      <c r="B235" s="263" t="s">
        <v>73</v>
      </c>
      <c r="C235" s="260">
        <v>8828</v>
      </c>
    </row>
    <row r="236" spans="1:3" ht="15.75">
      <c r="A236" s="260">
        <v>8829</v>
      </c>
      <c r="B236" s="263" t="s">
        <v>74</v>
      </c>
      <c r="C236" s="260">
        <v>8829</v>
      </c>
    </row>
    <row r="237" spans="1:3" ht="15.75">
      <c r="A237" s="260">
        <v>8831</v>
      </c>
      <c r="B237" s="263" t="s">
        <v>75</v>
      </c>
      <c r="C237" s="260">
        <v>8831</v>
      </c>
    </row>
    <row r="238" spans="1:3" ht="15.75">
      <c r="A238" s="260">
        <v>8832</v>
      </c>
      <c r="B238" s="264" t="s">
        <v>76</v>
      </c>
      <c r="C238" s="260">
        <v>8832</v>
      </c>
    </row>
    <row r="239" spans="1:3" ht="15.75">
      <c r="A239" s="260">
        <v>8833</v>
      </c>
      <c r="B239" s="263" t="s">
        <v>77</v>
      </c>
      <c r="C239" s="260">
        <v>8833</v>
      </c>
    </row>
    <row r="240" spans="1:3" ht="15.75">
      <c r="A240" s="260">
        <v>8834</v>
      </c>
      <c r="B240" s="264" t="s">
        <v>78</v>
      </c>
      <c r="C240" s="260">
        <v>8834</v>
      </c>
    </row>
    <row r="241" spans="1:3" ht="15.75">
      <c r="A241" s="260">
        <v>8835</v>
      </c>
      <c r="B241" s="264" t="s">
        <v>328</v>
      </c>
      <c r="C241" s="260">
        <v>8835</v>
      </c>
    </row>
    <row r="242" spans="1:3" ht="15.75">
      <c r="A242" s="260">
        <v>8836</v>
      </c>
      <c r="B242" s="263" t="s">
        <v>329</v>
      </c>
      <c r="C242" s="260">
        <v>8836</v>
      </c>
    </row>
    <row r="243" spans="1:3" ht="15.75">
      <c r="A243" s="260">
        <v>8837</v>
      </c>
      <c r="B243" s="263" t="s">
        <v>330</v>
      </c>
      <c r="C243" s="260">
        <v>8837</v>
      </c>
    </row>
    <row r="244" spans="1:3" ht="15.75">
      <c r="A244" s="260">
        <v>8838</v>
      </c>
      <c r="B244" s="263" t="s">
        <v>331</v>
      </c>
      <c r="C244" s="260">
        <v>8838</v>
      </c>
    </row>
    <row r="245" spans="1:3" ht="15.75">
      <c r="A245" s="260">
        <v>8839</v>
      </c>
      <c r="B245" s="264" t="s">
        <v>332</v>
      </c>
      <c r="C245" s="260">
        <v>8839</v>
      </c>
    </row>
    <row r="246" spans="1:3" ht="15.75">
      <c r="A246" s="260">
        <v>8845</v>
      </c>
      <c r="B246" s="265" t="s">
        <v>333</v>
      </c>
      <c r="C246" s="260">
        <v>8845</v>
      </c>
    </row>
    <row r="247" spans="1:3" ht="15.75">
      <c r="A247" s="260">
        <v>8848</v>
      </c>
      <c r="B247" s="271" t="s">
        <v>334</v>
      </c>
      <c r="C247" s="260">
        <v>8848</v>
      </c>
    </row>
    <row r="248" spans="1:3" ht="15.75">
      <c r="A248" s="260">
        <v>8849</v>
      </c>
      <c r="B248" s="263" t="s">
        <v>335</v>
      </c>
      <c r="C248" s="260">
        <v>8849</v>
      </c>
    </row>
    <row r="249" spans="1:3" ht="15.75">
      <c r="A249" s="260">
        <v>8851</v>
      </c>
      <c r="B249" s="263" t="s">
        <v>336</v>
      </c>
      <c r="C249" s="260">
        <v>8851</v>
      </c>
    </row>
    <row r="250" spans="1:3" ht="15.75">
      <c r="A250" s="260">
        <v>8852</v>
      </c>
      <c r="B250" s="263" t="s">
        <v>337</v>
      </c>
      <c r="C250" s="260">
        <v>8852</v>
      </c>
    </row>
    <row r="251" spans="1:3" ht="15.75">
      <c r="A251" s="260">
        <v>8853</v>
      </c>
      <c r="B251" s="263" t="s">
        <v>338</v>
      </c>
      <c r="C251" s="260">
        <v>8853</v>
      </c>
    </row>
    <row r="252" spans="1:3" ht="15.75">
      <c r="A252" s="260">
        <v>8855</v>
      </c>
      <c r="B252" s="265" t="s">
        <v>339</v>
      </c>
      <c r="C252" s="260">
        <v>8855</v>
      </c>
    </row>
    <row r="253" spans="1:3" ht="15.75">
      <c r="A253" s="260">
        <v>8858</v>
      </c>
      <c r="B253" s="274" t="s">
        <v>340</v>
      </c>
      <c r="C253" s="260">
        <v>8858</v>
      </c>
    </row>
    <row r="254" spans="1:3" ht="15.75">
      <c r="A254" s="260">
        <v>8859</v>
      </c>
      <c r="B254" s="264" t="s">
        <v>341</v>
      </c>
      <c r="C254" s="260">
        <v>8859</v>
      </c>
    </row>
    <row r="255" spans="1:3" ht="15.75">
      <c r="A255" s="260">
        <v>8861</v>
      </c>
      <c r="B255" s="263" t="s">
        <v>342</v>
      </c>
      <c r="C255" s="260">
        <v>8861</v>
      </c>
    </row>
    <row r="256" spans="1:3" ht="15.75">
      <c r="A256" s="260">
        <v>8862</v>
      </c>
      <c r="B256" s="264" t="s">
        <v>343</v>
      </c>
      <c r="C256" s="260">
        <v>8862</v>
      </c>
    </row>
    <row r="257" spans="1:3" ht="15.75">
      <c r="A257" s="260">
        <v>8863</v>
      </c>
      <c r="B257" s="264" t="s">
        <v>344</v>
      </c>
      <c r="C257" s="260">
        <v>8863</v>
      </c>
    </row>
    <row r="258" spans="1:3" ht="15.75">
      <c r="A258" s="260">
        <v>8864</v>
      </c>
      <c r="B258" s="263" t="s">
        <v>345</v>
      </c>
      <c r="C258" s="260">
        <v>8864</v>
      </c>
    </row>
    <row r="259" spans="1:3" ht="15.75">
      <c r="A259" s="260">
        <v>8865</v>
      </c>
      <c r="B259" s="264" t="s">
        <v>346</v>
      </c>
      <c r="C259" s="260">
        <v>8865</v>
      </c>
    </row>
    <row r="260" spans="1:3" ht="15.75">
      <c r="A260" s="260">
        <v>8866</v>
      </c>
      <c r="B260" s="264" t="s">
        <v>25</v>
      </c>
      <c r="C260" s="260">
        <v>8866</v>
      </c>
    </row>
    <row r="261" spans="1:3" ht="15.75">
      <c r="A261" s="260">
        <v>8867</v>
      </c>
      <c r="B261" s="264" t="s">
        <v>26</v>
      </c>
      <c r="C261" s="260">
        <v>8867</v>
      </c>
    </row>
    <row r="262" spans="1:3" ht="15.75">
      <c r="A262" s="260">
        <v>8868</v>
      </c>
      <c r="B262" s="264" t="s">
        <v>27</v>
      </c>
      <c r="C262" s="260">
        <v>8868</v>
      </c>
    </row>
    <row r="263" spans="1:3" ht="15.75">
      <c r="A263" s="260">
        <v>8869</v>
      </c>
      <c r="B263" s="263" t="s">
        <v>28</v>
      </c>
      <c r="C263" s="260">
        <v>8869</v>
      </c>
    </row>
    <row r="264" spans="1:3" ht="15.75">
      <c r="A264" s="260">
        <v>8871</v>
      </c>
      <c r="B264" s="264" t="s">
        <v>29</v>
      </c>
      <c r="C264" s="260">
        <v>8871</v>
      </c>
    </row>
    <row r="265" spans="1:3" ht="15.75">
      <c r="A265" s="260">
        <v>8872</v>
      </c>
      <c r="B265" s="264" t="s">
        <v>354</v>
      </c>
      <c r="C265" s="260">
        <v>8872</v>
      </c>
    </row>
    <row r="266" spans="1:3" ht="15.75">
      <c r="A266" s="260">
        <v>8873</v>
      </c>
      <c r="B266" s="264" t="s">
        <v>355</v>
      </c>
      <c r="C266" s="260">
        <v>8873</v>
      </c>
    </row>
    <row r="267" spans="1:3" ht="16.5" customHeight="1">
      <c r="A267" s="260">
        <v>8875</v>
      </c>
      <c r="B267" s="264" t="s">
        <v>356</v>
      </c>
      <c r="C267" s="260">
        <v>8875</v>
      </c>
    </row>
    <row r="268" spans="1:3" ht="15.75">
      <c r="A268" s="260">
        <v>8876</v>
      </c>
      <c r="B268" s="264" t="s">
        <v>357</v>
      </c>
      <c r="C268" s="260">
        <v>8876</v>
      </c>
    </row>
    <row r="269" spans="1:3" ht="15.75">
      <c r="A269" s="260">
        <v>8877</v>
      </c>
      <c r="B269" s="263" t="s">
        <v>358</v>
      </c>
      <c r="C269" s="260">
        <v>8877</v>
      </c>
    </row>
    <row r="270" spans="1:3" ht="15.75">
      <c r="A270" s="260">
        <v>8878</v>
      </c>
      <c r="B270" s="274" t="s">
        <v>359</v>
      </c>
      <c r="C270" s="260">
        <v>8878</v>
      </c>
    </row>
    <row r="271" spans="1:3" ht="15.75">
      <c r="A271" s="260">
        <v>8885</v>
      </c>
      <c r="B271" s="266" t="s">
        <v>360</v>
      </c>
      <c r="C271" s="260">
        <v>8885</v>
      </c>
    </row>
    <row r="272" spans="1:3" ht="15.75">
      <c r="A272" s="260">
        <v>8888</v>
      </c>
      <c r="B272" s="263" t="s">
        <v>361</v>
      </c>
      <c r="C272" s="260">
        <v>8888</v>
      </c>
    </row>
    <row r="273" spans="1:3" ht="15.75">
      <c r="A273" s="260">
        <v>8897</v>
      </c>
      <c r="B273" s="263" t="s">
        <v>362</v>
      </c>
      <c r="C273" s="260">
        <v>8897</v>
      </c>
    </row>
    <row r="274" spans="1:3" ht="15.75">
      <c r="A274" s="260">
        <v>8898</v>
      </c>
      <c r="B274" s="263" t="s">
        <v>363</v>
      </c>
      <c r="C274" s="260">
        <v>8898</v>
      </c>
    </row>
    <row r="275" spans="1:3" ht="15.75">
      <c r="A275" s="260">
        <v>9910</v>
      </c>
      <c r="B275" s="266" t="s">
        <v>364</v>
      </c>
      <c r="C275" s="260">
        <v>9910</v>
      </c>
    </row>
    <row r="276" spans="1:3" ht="15.75">
      <c r="A276" s="260">
        <v>9997</v>
      </c>
      <c r="B276" s="263" t="s">
        <v>365</v>
      </c>
      <c r="C276" s="260">
        <v>9997</v>
      </c>
    </row>
    <row r="277" spans="1:3" ht="15.75">
      <c r="A277" s="260">
        <v>9998</v>
      </c>
      <c r="B277" s="263" t="s">
        <v>366</v>
      </c>
      <c r="C277" s="260">
        <v>9998</v>
      </c>
    </row>
    <row r="278" ht="14.25"/>
    <row r="279" ht="14.25"/>
    <row r="280" ht="14.25"/>
    <row r="281" ht="14.25"/>
    <row r="282" spans="1:2" ht="14.25">
      <c r="A282" s="249" t="s">
        <v>460</v>
      </c>
      <c r="B282" s="250" t="s">
        <v>462</v>
      </c>
    </row>
    <row r="283" spans="1:3" ht="14.25">
      <c r="A283" s="362" t="s">
        <v>367</v>
      </c>
      <c r="B283" s="363"/>
      <c r="C283" s="363"/>
    </row>
    <row r="284" spans="1:3" ht="14.25">
      <c r="A284" s="278" t="s">
        <v>502</v>
      </c>
      <c r="B284" s="279"/>
      <c r="C284" s="279"/>
    </row>
    <row r="285" spans="1:3" ht="14.25">
      <c r="A285" s="280" t="s">
        <v>503</v>
      </c>
      <c r="B285" s="281" t="s">
        <v>504</v>
      </c>
      <c r="C285" s="281" t="s">
        <v>502</v>
      </c>
    </row>
    <row r="286" spans="1:3" ht="14.25">
      <c r="A286" s="280" t="s">
        <v>505</v>
      </c>
      <c r="B286" s="281" t="s">
        <v>506</v>
      </c>
      <c r="C286" s="281" t="s">
        <v>502</v>
      </c>
    </row>
    <row r="287" spans="1:3" ht="14.25">
      <c r="A287" s="280" t="s">
        <v>507</v>
      </c>
      <c r="B287" s="281" t="s">
        <v>508</v>
      </c>
      <c r="C287" s="281" t="s">
        <v>502</v>
      </c>
    </row>
    <row r="288" spans="1:3" ht="14.25">
      <c r="A288" s="280" t="s">
        <v>509</v>
      </c>
      <c r="B288" s="281" t="s">
        <v>510</v>
      </c>
      <c r="C288" s="281" t="s">
        <v>502</v>
      </c>
    </row>
    <row r="289" spans="1:3" ht="14.25">
      <c r="A289" s="280" t="s">
        <v>511</v>
      </c>
      <c r="B289" s="281" t="s">
        <v>512</v>
      </c>
      <c r="C289" s="281" t="s">
        <v>502</v>
      </c>
    </row>
    <row r="290" spans="1:3" ht="14.25">
      <c r="A290" s="280" t="s">
        <v>513</v>
      </c>
      <c r="B290" s="281" t="s">
        <v>514</v>
      </c>
      <c r="C290" s="281" t="s">
        <v>502</v>
      </c>
    </row>
    <row r="291" spans="1:3" ht="14.25">
      <c r="A291" s="280" t="s">
        <v>515</v>
      </c>
      <c r="B291" s="281" t="s">
        <v>516</v>
      </c>
      <c r="C291" s="281" t="s">
        <v>502</v>
      </c>
    </row>
    <row r="292" spans="1:3" ht="14.25">
      <c r="A292" s="280" t="s">
        <v>517</v>
      </c>
      <c r="B292" s="281" t="s">
        <v>518</v>
      </c>
      <c r="C292" s="281" t="s">
        <v>502</v>
      </c>
    </row>
    <row r="293" spans="1:3" ht="14.25">
      <c r="A293" s="280" t="s">
        <v>519</v>
      </c>
      <c r="B293" s="281" t="s">
        <v>520</v>
      </c>
      <c r="C293" s="281" t="s">
        <v>502</v>
      </c>
    </row>
    <row r="294" spans="1:3" ht="14.25">
      <c r="A294" s="280" t="s">
        <v>521</v>
      </c>
      <c r="B294" s="281" t="s">
        <v>522</v>
      </c>
      <c r="C294" s="281" t="s">
        <v>502</v>
      </c>
    </row>
    <row r="295" spans="1:3" ht="14.25">
      <c r="A295" s="280" t="s">
        <v>523</v>
      </c>
      <c r="B295" s="281" t="s">
        <v>524</v>
      </c>
      <c r="C295" s="281" t="s">
        <v>502</v>
      </c>
    </row>
    <row r="296" spans="1:3" ht="14.25">
      <c r="A296" s="280" t="s">
        <v>525</v>
      </c>
      <c r="B296" s="281">
        <v>98315</v>
      </c>
      <c r="C296" s="281" t="s">
        <v>502</v>
      </c>
    </row>
    <row r="297" spans="1:3" ht="14.25">
      <c r="A297" s="278" t="s">
        <v>526</v>
      </c>
      <c r="B297" s="344"/>
      <c r="C297" s="344"/>
    </row>
    <row r="298" spans="1:3" ht="14.25">
      <c r="A298" s="280" t="s">
        <v>368</v>
      </c>
      <c r="B298" s="281" t="s">
        <v>369</v>
      </c>
      <c r="C298" s="281" t="s">
        <v>526</v>
      </c>
    </row>
    <row r="299" spans="1:3" ht="14.25">
      <c r="A299" s="280" t="s">
        <v>1259</v>
      </c>
      <c r="B299" s="281" t="s">
        <v>370</v>
      </c>
      <c r="C299" s="281" t="s">
        <v>526</v>
      </c>
    </row>
    <row r="300" spans="1:3" ht="14.25">
      <c r="A300" s="280" t="s">
        <v>371</v>
      </c>
      <c r="B300" s="281" t="s">
        <v>372</v>
      </c>
      <c r="C300" s="281" t="s">
        <v>526</v>
      </c>
    </row>
    <row r="301" spans="1:3" ht="14.25">
      <c r="A301" s="280" t="s">
        <v>373</v>
      </c>
      <c r="B301" s="281" t="s">
        <v>374</v>
      </c>
      <c r="C301" s="281" t="s">
        <v>526</v>
      </c>
    </row>
    <row r="302" spans="1:3" ht="14.25">
      <c r="A302" s="280" t="s">
        <v>375</v>
      </c>
      <c r="B302" s="281" t="s">
        <v>376</v>
      </c>
      <c r="C302" s="281" t="s">
        <v>526</v>
      </c>
    </row>
    <row r="303" spans="1:3" ht="14.25">
      <c r="A303" s="280" t="s">
        <v>1260</v>
      </c>
      <c r="B303" s="281" t="s">
        <v>377</v>
      </c>
      <c r="C303" s="281" t="s">
        <v>526</v>
      </c>
    </row>
    <row r="304" spans="1:3" ht="14.25">
      <c r="A304" s="280" t="s">
        <v>378</v>
      </c>
      <c r="B304" s="281" t="s">
        <v>379</v>
      </c>
      <c r="C304" s="281" t="s">
        <v>526</v>
      </c>
    </row>
    <row r="305" spans="1:3" ht="14.25">
      <c r="A305" s="280" t="s">
        <v>380</v>
      </c>
      <c r="B305" s="281" t="s">
        <v>381</v>
      </c>
      <c r="C305" s="281" t="s">
        <v>526</v>
      </c>
    </row>
    <row r="306" spans="1:3" ht="14.25">
      <c r="A306" s="278" t="s">
        <v>1261</v>
      </c>
      <c r="B306" s="281"/>
      <c r="C306" s="281"/>
    </row>
    <row r="307" spans="1:3" ht="14.25">
      <c r="A307" s="280" t="s">
        <v>1262</v>
      </c>
      <c r="B307" s="281" t="s">
        <v>1263</v>
      </c>
      <c r="C307" s="281" t="s">
        <v>1261</v>
      </c>
    </row>
    <row r="308" spans="1:3" ht="14.25">
      <c r="A308" s="280" t="s">
        <v>1264</v>
      </c>
      <c r="B308" s="281" t="s">
        <v>1265</v>
      </c>
      <c r="C308" s="281" t="s">
        <v>1261</v>
      </c>
    </row>
    <row r="309" spans="1:3" ht="14.25">
      <c r="A309" s="280" t="s">
        <v>1266</v>
      </c>
      <c r="B309" s="281" t="s">
        <v>1267</v>
      </c>
      <c r="C309" s="281" t="s">
        <v>1261</v>
      </c>
    </row>
    <row r="310" spans="1:3" ht="14.25">
      <c r="A310" s="280" t="s">
        <v>1268</v>
      </c>
      <c r="B310" s="281" t="s">
        <v>1269</v>
      </c>
      <c r="C310" s="281" t="s">
        <v>1261</v>
      </c>
    </row>
    <row r="311" spans="1:3" ht="14.25">
      <c r="A311" s="280" t="s">
        <v>1270</v>
      </c>
      <c r="B311" s="281" t="s">
        <v>1271</v>
      </c>
      <c r="C311" s="281" t="s">
        <v>1261</v>
      </c>
    </row>
    <row r="312" spans="1:3" ht="14.25">
      <c r="A312" s="280" t="s">
        <v>1272</v>
      </c>
      <c r="B312" s="281" t="s">
        <v>1273</v>
      </c>
      <c r="C312" s="281" t="s">
        <v>1261</v>
      </c>
    </row>
    <row r="313" spans="1:3" ht="14.25">
      <c r="A313" s="280" t="s">
        <v>1274</v>
      </c>
      <c r="B313" s="281" t="s">
        <v>1275</v>
      </c>
      <c r="C313" s="281" t="s">
        <v>1261</v>
      </c>
    </row>
    <row r="314" spans="1:3" ht="14.25">
      <c r="A314" s="280" t="s">
        <v>1276</v>
      </c>
      <c r="B314" s="281" t="s">
        <v>1277</v>
      </c>
      <c r="C314" s="281" t="s">
        <v>1261</v>
      </c>
    </row>
    <row r="315" spans="1:3" ht="14.25">
      <c r="A315" s="280" t="s">
        <v>1278</v>
      </c>
      <c r="B315" s="281" t="s">
        <v>1279</v>
      </c>
      <c r="C315" s="281" t="s">
        <v>1261</v>
      </c>
    </row>
    <row r="316" spans="1:3" ht="14.25">
      <c r="A316" s="280" t="s">
        <v>1280</v>
      </c>
      <c r="B316" s="281" t="s">
        <v>1281</v>
      </c>
      <c r="C316" s="281" t="s">
        <v>1261</v>
      </c>
    </row>
    <row r="317" spans="1:3" ht="14.25">
      <c r="A317" s="280" t="s">
        <v>1282</v>
      </c>
      <c r="B317" s="281" t="s">
        <v>1283</v>
      </c>
      <c r="C317" s="281" t="s">
        <v>1261</v>
      </c>
    </row>
    <row r="318" spans="1:3" ht="14.25">
      <c r="A318" s="280" t="s">
        <v>1284</v>
      </c>
      <c r="B318" s="281" t="s">
        <v>1285</v>
      </c>
      <c r="C318" s="281" t="s">
        <v>1261</v>
      </c>
    </row>
    <row r="319" spans="1:3" ht="14.25">
      <c r="A319" s="280" t="s">
        <v>1286</v>
      </c>
      <c r="B319" s="281">
        <v>99001</v>
      </c>
      <c r="C319" s="281"/>
    </row>
    <row r="320" ht="14.25"/>
    <row r="321" ht="14.25"/>
    <row r="322" spans="1:2" ht="14.25">
      <c r="A322" s="249" t="s">
        <v>460</v>
      </c>
      <c r="B322" s="250" t="s">
        <v>461</v>
      </c>
    </row>
    <row r="323" ht="15.75">
      <c r="B323" s="277" t="s">
        <v>954</v>
      </c>
    </row>
    <row r="324" ht="18.75" thickBot="1">
      <c r="B324" s="277" t="s">
        <v>955</v>
      </c>
    </row>
    <row r="325" spans="1:2" ht="16.5">
      <c r="A325" s="282" t="s">
        <v>540</v>
      </c>
      <c r="B325" s="283" t="s">
        <v>382</v>
      </c>
    </row>
    <row r="326" spans="1:2" ht="16.5">
      <c r="A326" s="284" t="s">
        <v>541</v>
      </c>
      <c r="B326" s="285" t="s">
        <v>383</v>
      </c>
    </row>
    <row r="327" spans="1:2" ht="16.5">
      <c r="A327" s="284" t="s">
        <v>542</v>
      </c>
      <c r="B327" s="286" t="s">
        <v>384</v>
      </c>
    </row>
    <row r="328" spans="1:2" ht="16.5">
      <c r="A328" s="284" t="s">
        <v>543</v>
      </c>
      <c r="B328" s="286" t="s">
        <v>385</v>
      </c>
    </row>
    <row r="329" spans="1:2" ht="16.5">
      <c r="A329" s="284" t="s">
        <v>544</v>
      </c>
      <c r="B329" s="286" t="s">
        <v>386</v>
      </c>
    </row>
    <row r="330" spans="1:2" ht="16.5">
      <c r="A330" s="284" t="s">
        <v>545</v>
      </c>
      <c r="B330" s="286" t="s">
        <v>387</v>
      </c>
    </row>
    <row r="331" spans="1:2" ht="16.5">
      <c r="A331" s="284" t="s">
        <v>546</v>
      </c>
      <c r="B331" s="286" t="s">
        <v>388</v>
      </c>
    </row>
    <row r="332" spans="1:2" ht="16.5">
      <c r="A332" s="284" t="s">
        <v>547</v>
      </c>
      <c r="B332" s="286" t="s">
        <v>389</v>
      </c>
    </row>
    <row r="333" spans="1:2" ht="16.5">
      <c r="A333" s="284" t="s">
        <v>548</v>
      </c>
      <c r="B333" s="286" t="s">
        <v>390</v>
      </c>
    </row>
    <row r="334" spans="1:2" ht="16.5">
      <c r="A334" s="284" t="s">
        <v>549</v>
      </c>
      <c r="B334" s="286" t="s">
        <v>391</v>
      </c>
    </row>
    <row r="335" spans="1:2" ht="16.5">
      <c r="A335" s="284" t="s">
        <v>550</v>
      </c>
      <c r="B335" s="286" t="s">
        <v>392</v>
      </c>
    </row>
    <row r="336" spans="1:2" ht="16.5">
      <c r="A336" s="284" t="s">
        <v>551</v>
      </c>
      <c r="B336" s="287" t="s">
        <v>393</v>
      </c>
    </row>
    <row r="337" spans="1:2" ht="16.5">
      <c r="A337" s="284" t="s">
        <v>552</v>
      </c>
      <c r="B337" s="287" t="s">
        <v>394</v>
      </c>
    </row>
    <row r="338" spans="1:256" ht="16.5">
      <c r="A338" s="284" t="s">
        <v>553</v>
      </c>
      <c r="B338" s="286" t="s">
        <v>395</v>
      </c>
      <c r="E338" s="299"/>
      <c r="F338" s="299"/>
      <c r="G338" s="299"/>
      <c r="H338" s="299"/>
      <c r="I338" s="299"/>
      <c r="J338" s="299"/>
      <c r="K338" s="299"/>
      <c r="L338" s="299"/>
      <c r="M338" s="299"/>
      <c r="N338" s="299"/>
      <c r="O338" s="299"/>
      <c r="P338" s="299"/>
      <c r="Q338" s="299"/>
      <c r="R338" s="299"/>
      <c r="S338" s="299"/>
      <c r="T338" s="299"/>
      <c r="U338" s="299"/>
      <c r="V338" s="299"/>
      <c r="W338" s="299"/>
      <c r="X338" s="299"/>
      <c r="Y338" s="299"/>
      <c r="Z338" s="299"/>
      <c r="AA338" s="299"/>
      <c r="AB338" s="299"/>
      <c r="AC338" s="299"/>
      <c r="AD338" s="299"/>
      <c r="AE338" s="299"/>
      <c r="AF338" s="299"/>
      <c r="AG338" s="299"/>
      <c r="AH338" s="299"/>
      <c r="AI338" s="299"/>
      <c r="AJ338" s="299"/>
      <c r="AK338" s="299"/>
      <c r="AL338" s="299"/>
      <c r="AM338" s="299"/>
      <c r="AN338" s="299"/>
      <c r="AO338" s="299"/>
      <c r="AP338" s="299"/>
      <c r="AQ338" s="299"/>
      <c r="AR338" s="299"/>
      <c r="AS338" s="299"/>
      <c r="AT338" s="299"/>
      <c r="AU338" s="299"/>
      <c r="AV338" s="299"/>
      <c r="AW338" s="299"/>
      <c r="AX338" s="299"/>
      <c r="AY338" s="299"/>
      <c r="AZ338" s="299"/>
      <c r="BA338" s="299"/>
      <c r="BB338" s="299"/>
      <c r="BC338" s="299"/>
      <c r="BD338" s="299"/>
      <c r="BE338" s="299"/>
      <c r="BF338" s="299"/>
      <c r="BG338" s="299"/>
      <c r="BH338" s="299"/>
      <c r="BI338" s="299"/>
      <c r="BJ338" s="299"/>
      <c r="BK338" s="299"/>
      <c r="BL338" s="299"/>
      <c r="BM338" s="299"/>
      <c r="BN338" s="299"/>
      <c r="BO338" s="299"/>
      <c r="BP338" s="299"/>
      <c r="BQ338" s="299"/>
      <c r="BR338" s="299"/>
      <c r="BS338" s="299"/>
      <c r="BT338" s="299"/>
      <c r="BU338" s="299"/>
      <c r="BV338" s="299"/>
      <c r="BW338" s="299"/>
      <c r="BX338" s="299"/>
      <c r="BY338" s="299"/>
      <c r="BZ338" s="299"/>
      <c r="CA338" s="299"/>
      <c r="CB338" s="299"/>
      <c r="CC338" s="299"/>
      <c r="CD338" s="299"/>
      <c r="CE338" s="299"/>
      <c r="CF338" s="299"/>
      <c r="CG338" s="299"/>
      <c r="CH338" s="299"/>
      <c r="CI338" s="299"/>
      <c r="CJ338" s="299"/>
      <c r="CK338" s="299"/>
      <c r="CL338" s="299"/>
      <c r="CM338" s="299"/>
      <c r="CN338" s="299"/>
      <c r="CO338" s="299"/>
      <c r="CP338" s="299"/>
      <c r="CQ338" s="299"/>
      <c r="CR338" s="299"/>
      <c r="CS338" s="299"/>
      <c r="CT338" s="299"/>
      <c r="CU338" s="299"/>
      <c r="CV338" s="299"/>
      <c r="CW338" s="299"/>
      <c r="CX338" s="299"/>
      <c r="CY338" s="299"/>
      <c r="CZ338" s="299"/>
      <c r="DA338" s="299"/>
      <c r="DB338" s="299"/>
      <c r="DC338" s="299"/>
      <c r="DD338" s="299"/>
      <c r="DE338" s="299"/>
      <c r="DF338" s="299"/>
      <c r="DG338" s="299"/>
      <c r="DH338" s="299"/>
      <c r="DI338" s="299"/>
      <c r="DJ338" s="299"/>
      <c r="DK338" s="299"/>
      <c r="DL338" s="299"/>
      <c r="DM338" s="299"/>
      <c r="DN338" s="299"/>
      <c r="DO338" s="299"/>
      <c r="DP338" s="299"/>
      <c r="DQ338" s="299"/>
      <c r="DR338" s="299"/>
      <c r="DS338" s="299"/>
      <c r="DT338" s="299"/>
      <c r="DU338" s="299"/>
      <c r="DV338" s="299"/>
      <c r="DW338" s="299"/>
      <c r="DX338" s="299"/>
      <c r="DY338" s="299"/>
      <c r="DZ338" s="299"/>
      <c r="EA338" s="299"/>
      <c r="EB338" s="299"/>
      <c r="EC338" s="299"/>
      <c r="ED338" s="299"/>
      <c r="EE338" s="299"/>
      <c r="EF338" s="299"/>
      <c r="EG338" s="299"/>
      <c r="EH338" s="299"/>
      <c r="EI338" s="299"/>
      <c r="EJ338" s="299"/>
      <c r="EK338" s="299"/>
      <c r="EL338" s="299"/>
      <c r="EM338" s="299"/>
      <c r="EN338" s="299"/>
      <c r="EO338" s="299"/>
      <c r="EP338" s="299"/>
      <c r="EQ338" s="299"/>
      <c r="ER338" s="299"/>
      <c r="ES338" s="299"/>
      <c r="ET338" s="299"/>
      <c r="EU338" s="299"/>
      <c r="EV338" s="299"/>
      <c r="EW338" s="299"/>
      <c r="EX338" s="299"/>
      <c r="EY338" s="299"/>
      <c r="EZ338" s="299"/>
      <c r="FA338" s="299"/>
      <c r="FB338" s="299"/>
      <c r="FC338" s="299"/>
      <c r="FD338" s="299"/>
      <c r="FE338" s="299"/>
      <c r="FF338" s="299"/>
      <c r="FG338" s="299"/>
      <c r="FH338" s="299"/>
      <c r="FI338" s="299"/>
      <c r="FJ338" s="299"/>
      <c r="FK338" s="299"/>
      <c r="FL338" s="299"/>
      <c r="FM338" s="299"/>
      <c r="FN338" s="299"/>
      <c r="FO338" s="299"/>
      <c r="FP338" s="299"/>
      <c r="FQ338" s="299"/>
      <c r="FR338" s="299"/>
      <c r="FS338" s="299"/>
      <c r="FT338" s="299"/>
      <c r="FU338" s="299"/>
      <c r="FV338" s="299"/>
      <c r="FW338" s="299"/>
      <c r="FX338" s="299"/>
      <c r="FY338" s="299"/>
      <c r="FZ338" s="299"/>
      <c r="GA338" s="299"/>
      <c r="GB338" s="299"/>
      <c r="GC338" s="299"/>
      <c r="GD338" s="299"/>
      <c r="GE338" s="299"/>
      <c r="GF338" s="299"/>
      <c r="GG338" s="299"/>
      <c r="GH338" s="299"/>
      <c r="GI338" s="299"/>
      <c r="GJ338" s="299"/>
      <c r="GK338" s="299"/>
      <c r="GL338" s="299"/>
      <c r="GM338" s="299"/>
      <c r="GN338" s="299"/>
      <c r="GO338" s="299"/>
      <c r="GP338" s="299"/>
      <c r="GQ338" s="299"/>
      <c r="GR338" s="299"/>
      <c r="GS338" s="299"/>
      <c r="GT338" s="299"/>
      <c r="GU338" s="299"/>
      <c r="GV338" s="299"/>
      <c r="GW338" s="299"/>
      <c r="GX338" s="299"/>
      <c r="GY338" s="299"/>
      <c r="GZ338" s="299"/>
      <c r="HA338" s="299"/>
      <c r="HB338" s="299"/>
      <c r="HC338" s="299"/>
      <c r="HD338" s="299"/>
      <c r="HE338" s="299"/>
      <c r="HF338" s="299"/>
      <c r="HG338" s="299"/>
      <c r="HH338" s="299"/>
      <c r="HI338" s="299"/>
      <c r="HJ338" s="299"/>
      <c r="HK338" s="299"/>
      <c r="HL338" s="299"/>
      <c r="HM338" s="299"/>
      <c r="HN338" s="299"/>
      <c r="HO338" s="299"/>
      <c r="HP338" s="299"/>
      <c r="HQ338" s="299"/>
      <c r="HR338" s="299"/>
      <c r="HS338" s="299"/>
      <c r="HT338" s="299"/>
      <c r="HU338" s="299"/>
      <c r="HV338" s="299"/>
      <c r="HW338" s="299"/>
      <c r="HX338" s="299"/>
      <c r="HY338" s="299"/>
      <c r="HZ338" s="299"/>
      <c r="IA338" s="299"/>
      <c r="IB338" s="299"/>
      <c r="IC338" s="299"/>
      <c r="ID338" s="299"/>
      <c r="IE338" s="299"/>
      <c r="IF338" s="299"/>
      <c r="IG338" s="299"/>
      <c r="IH338" s="299"/>
      <c r="II338" s="299"/>
      <c r="IJ338" s="299"/>
      <c r="IK338" s="299"/>
      <c r="IL338" s="299"/>
      <c r="IM338" s="299"/>
      <c r="IN338" s="299"/>
      <c r="IO338" s="299"/>
      <c r="IP338" s="299"/>
      <c r="IQ338" s="299"/>
      <c r="IR338" s="299"/>
      <c r="IS338" s="299"/>
      <c r="IT338" s="299"/>
      <c r="IU338" s="299"/>
      <c r="IV338" s="299"/>
    </row>
    <row r="339" spans="1:2" ht="16.5">
      <c r="A339" s="284" t="s">
        <v>554</v>
      </c>
      <c r="B339" s="286" t="s">
        <v>396</v>
      </c>
    </row>
    <row r="340" spans="1:2" ht="16.5">
      <c r="A340" s="284" t="s">
        <v>555</v>
      </c>
      <c r="B340" s="286" t="s">
        <v>397</v>
      </c>
    </row>
    <row r="341" spans="1:2" ht="16.5">
      <c r="A341" s="284" t="s">
        <v>556</v>
      </c>
      <c r="B341" s="286" t="s">
        <v>527</v>
      </c>
    </row>
    <row r="342" spans="1:2" ht="16.5">
      <c r="A342" s="284" t="s">
        <v>557</v>
      </c>
      <c r="B342" s="286" t="s">
        <v>528</v>
      </c>
    </row>
    <row r="343" spans="1:2" ht="16.5">
      <c r="A343" s="284" t="s">
        <v>558</v>
      </c>
      <c r="B343" s="286" t="s">
        <v>398</v>
      </c>
    </row>
    <row r="344" spans="1:2" ht="16.5">
      <c r="A344" s="284" t="s">
        <v>559</v>
      </c>
      <c r="B344" s="286" t="s">
        <v>399</v>
      </c>
    </row>
    <row r="345" spans="1:2" ht="16.5">
      <c r="A345" s="284" t="s">
        <v>560</v>
      </c>
      <c r="B345" s="286" t="s">
        <v>529</v>
      </c>
    </row>
    <row r="346" spans="1:2" ht="16.5">
      <c r="A346" s="284" t="s">
        <v>561</v>
      </c>
      <c r="B346" s="286" t="s">
        <v>400</v>
      </c>
    </row>
    <row r="347" spans="1:2" ht="16.5">
      <c r="A347" s="284" t="s">
        <v>562</v>
      </c>
      <c r="B347" s="286" t="s">
        <v>401</v>
      </c>
    </row>
    <row r="348" spans="1:2" ht="30">
      <c r="A348" s="288" t="s">
        <v>563</v>
      </c>
      <c r="B348" s="289" t="s">
        <v>31</v>
      </c>
    </row>
    <row r="349" spans="1:2" ht="16.5">
      <c r="A349" s="290" t="s">
        <v>564</v>
      </c>
      <c r="B349" s="291" t="s">
        <v>32</v>
      </c>
    </row>
    <row r="350" spans="1:2" ht="16.5">
      <c r="A350" s="290" t="s">
        <v>565</v>
      </c>
      <c r="B350" s="291" t="s">
        <v>33</v>
      </c>
    </row>
    <row r="351" spans="1:2" ht="16.5">
      <c r="A351" s="290" t="s">
        <v>566</v>
      </c>
      <c r="B351" s="291" t="s">
        <v>530</v>
      </c>
    </row>
    <row r="352" spans="1:2" ht="16.5">
      <c r="A352" s="284" t="s">
        <v>567</v>
      </c>
      <c r="B352" s="286" t="s">
        <v>34</v>
      </c>
    </row>
    <row r="353" spans="1:2" ht="16.5">
      <c r="A353" s="284" t="s">
        <v>568</v>
      </c>
      <c r="B353" s="286" t="s">
        <v>35</v>
      </c>
    </row>
    <row r="354" spans="1:2" ht="16.5">
      <c r="A354" s="284" t="s">
        <v>569</v>
      </c>
      <c r="B354" s="286" t="s">
        <v>531</v>
      </c>
    </row>
    <row r="355" spans="1:5" ht="16.5">
      <c r="A355" s="284" t="s">
        <v>570</v>
      </c>
      <c r="B355" s="286" t="s">
        <v>36</v>
      </c>
      <c r="E355" s="310"/>
    </row>
    <row r="356" spans="1:5" ht="16.5">
      <c r="A356" s="284" t="s">
        <v>571</v>
      </c>
      <c r="B356" s="286" t="s">
        <v>37</v>
      </c>
      <c r="E356" s="310"/>
    </row>
    <row r="357" spans="1:5" ht="16.5">
      <c r="A357" s="284" t="s">
        <v>572</v>
      </c>
      <c r="B357" s="286" t="s">
        <v>38</v>
      </c>
      <c r="E357" s="310"/>
    </row>
    <row r="358" spans="1:5" ht="16.5">
      <c r="A358" s="284" t="s">
        <v>573</v>
      </c>
      <c r="B358" s="291" t="s">
        <v>39</v>
      </c>
      <c r="E358" s="310"/>
    </row>
    <row r="359" spans="1:5" ht="16.5">
      <c r="A359" s="284" t="s">
        <v>574</v>
      </c>
      <c r="B359" s="291" t="s">
        <v>40</v>
      </c>
      <c r="E359" s="310"/>
    </row>
    <row r="360" spans="1:5" ht="16.5">
      <c r="A360" s="284" t="s">
        <v>575</v>
      </c>
      <c r="B360" s="291" t="s">
        <v>532</v>
      </c>
      <c r="E360" s="310"/>
    </row>
    <row r="361" spans="1:5" ht="16.5">
      <c r="A361" s="284" t="s">
        <v>576</v>
      </c>
      <c r="B361" s="286" t="s">
        <v>41</v>
      </c>
      <c r="E361" s="310"/>
    </row>
    <row r="362" spans="1:5" ht="16.5">
      <c r="A362" s="284" t="s">
        <v>577</v>
      </c>
      <c r="B362" s="286" t="s">
        <v>42</v>
      </c>
      <c r="E362" s="310"/>
    </row>
    <row r="363" spans="1:5" ht="16.5">
      <c r="A363" s="284" t="s">
        <v>578</v>
      </c>
      <c r="B363" s="291" t="s">
        <v>43</v>
      </c>
      <c r="E363" s="310"/>
    </row>
    <row r="364" spans="1:5" ht="16.5">
      <c r="A364" s="284" t="s">
        <v>579</v>
      </c>
      <c r="B364" s="286" t="s">
        <v>44</v>
      </c>
      <c r="E364" s="310"/>
    </row>
    <row r="365" spans="1:5" ht="16.5">
      <c r="A365" s="284" t="s">
        <v>580</v>
      </c>
      <c r="B365" s="286" t="s">
        <v>45</v>
      </c>
      <c r="E365" s="310"/>
    </row>
    <row r="366" spans="1:5" ht="16.5">
      <c r="A366" s="284" t="s">
        <v>581</v>
      </c>
      <c r="B366" s="286" t="s">
        <v>46</v>
      </c>
      <c r="E366" s="310"/>
    </row>
    <row r="367" spans="1:5" ht="16.5">
      <c r="A367" s="284" t="s">
        <v>582</v>
      </c>
      <c r="B367" s="286" t="s">
        <v>47</v>
      </c>
      <c r="E367" s="310"/>
    </row>
    <row r="368" spans="1:5" ht="16.5">
      <c r="A368" s="284" t="s">
        <v>583</v>
      </c>
      <c r="B368" s="286" t="s">
        <v>533</v>
      </c>
      <c r="E368" s="310"/>
    </row>
    <row r="369" spans="1:5" ht="16.5">
      <c r="A369" s="284" t="s">
        <v>1242</v>
      </c>
      <c r="B369" s="286" t="s">
        <v>1243</v>
      </c>
      <c r="E369" s="310"/>
    </row>
    <row r="370" spans="1:5" ht="16.5">
      <c r="A370" s="284" t="s">
        <v>584</v>
      </c>
      <c r="B370" s="286" t="s">
        <v>239</v>
      </c>
      <c r="E370" s="310"/>
    </row>
    <row r="371" spans="1:5" ht="16.5">
      <c r="A371" s="292" t="s">
        <v>585</v>
      </c>
      <c r="B371" s="293" t="s">
        <v>240</v>
      </c>
      <c r="E371" s="310"/>
    </row>
    <row r="372" spans="1:5" ht="16.5">
      <c r="A372" s="294" t="s">
        <v>586</v>
      </c>
      <c r="B372" s="295" t="s">
        <v>241</v>
      </c>
      <c r="E372" s="310"/>
    </row>
    <row r="373" spans="1:5" ht="16.5">
      <c r="A373" s="294" t="s">
        <v>587</v>
      </c>
      <c r="B373" s="295" t="s">
        <v>242</v>
      </c>
      <c r="E373" s="310"/>
    </row>
    <row r="374" spans="1:5" ht="16.5">
      <c r="A374" s="294" t="s">
        <v>588</v>
      </c>
      <c r="B374" s="295" t="s">
        <v>243</v>
      </c>
      <c r="E374" s="310"/>
    </row>
    <row r="375" spans="1:5" ht="17.25" thickBot="1">
      <c r="A375" s="296" t="s">
        <v>589</v>
      </c>
      <c r="B375" s="297" t="s">
        <v>244</v>
      </c>
      <c r="E375" s="310"/>
    </row>
    <row r="376" spans="1:5" ht="18">
      <c r="A376" s="345"/>
      <c r="B376" s="298" t="s">
        <v>1287</v>
      </c>
      <c r="E376" s="310"/>
    </row>
    <row r="377" spans="1:5" ht="18">
      <c r="A377" s="346"/>
      <c r="B377" s="301" t="s">
        <v>956</v>
      </c>
      <c r="E377" s="310"/>
    </row>
    <row r="378" spans="1:5" ht="18">
      <c r="A378" s="346"/>
      <c r="B378" s="302" t="s">
        <v>1288</v>
      </c>
      <c r="E378" s="310"/>
    </row>
    <row r="379" spans="1:5" ht="18">
      <c r="A379" s="304" t="s">
        <v>590</v>
      </c>
      <c r="B379" s="303" t="s">
        <v>1289</v>
      </c>
      <c r="E379" s="310"/>
    </row>
    <row r="380" spans="1:5" ht="18">
      <c r="A380" s="304" t="s">
        <v>591</v>
      </c>
      <c r="B380" s="305" t="s">
        <v>1290</v>
      </c>
      <c r="E380" s="310"/>
    </row>
    <row r="381" spans="1:5" ht="18">
      <c r="A381" s="304" t="s">
        <v>592</v>
      </c>
      <c r="B381" s="306" t="s">
        <v>1291</v>
      </c>
      <c r="E381" s="310"/>
    </row>
    <row r="382" spans="1:5" ht="18">
      <c r="A382" s="304" t="s">
        <v>593</v>
      </c>
      <c r="B382" s="306" t="s">
        <v>1292</v>
      </c>
      <c r="E382" s="310"/>
    </row>
    <row r="383" spans="1:5" ht="18">
      <c r="A383" s="304" t="s">
        <v>594</v>
      </c>
      <c r="B383" s="306" t="s">
        <v>1293</v>
      </c>
      <c r="E383" s="310"/>
    </row>
    <row r="384" spans="1:5" ht="18">
      <c r="A384" s="304" t="s">
        <v>595</v>
      </c>
      <c r="B384" s="306" t="s">
        <v>1294</v>
      </c>
      <c r="E384" s="310"/>
    </row>
    <row r="385" spans="1:5" ht="18">
      <c r="A385" s="304" t="s">
        <v>596</v>
      </c>
      <c r="B385" s="306" t="s">
        <v>1295</v>
      </c>
      <c r="E385" s="310"/>
    </row>
    <row r="386" spans="1:5" ht="18">
      <c r="A386" s="304" t="s">
        <v>597</v>
      </c>
      <c r="B386" s="307" t="s">
        <v>1296</v>
      </c>
      <c r="E386" s="310"/>
    </row>
    <row r="387" spans="1:5" ht="18">
      <c r="A387" s="304" t="s">
        <v>598</v>
      </c>
      <c r="B387" s="307" t="s">
        <v>1297</v>
      </c>
      <c r="E387" s="310"/>
    </row>
    <row r="388" spans="1:5" ht="18">
      <c r="A388" s="304" t="s">
        <v>599</v>
      </c>
      <c r="B388" s="307" t="s">
        <v>1298</v>
      </c>
      <c r="E388" s="310"/>
    </row>
    <row r="389" spans="1:5" ht="18">
      <c r="A389" s="304" t="s">
        <v>600</v>
      </c>
      <c r="B389" s="307" t="s">
        <v>1299</v>
      </c>
      <c r="E389" s="310"/>
    </row>
    <row r="390" spans="1:5" ht="18">
      <c r="A390" s="304" t="s">
        <v>601</v>
      </c>
      <c r="B390" s="308" t="s">
        <v>1300</v>
      </c>
      <c r="E390" s="310"/>
    </row>
    <row r="391" spans="1:5" ht="18">
      <c r="A391" s="304" t="s">
        <v>602</v>
      </c>
      <c r="B391" s="308" t="s">
        <v>1301</v>
      </c>
      <c r="E391" s="310"/>
    </row>
    <row r="392" spans="1:5" ht="18">
      <c r="A392" s="304" t="s">
        <v>603</v>
      </c>
      <c r="B392" s="307" t="s">
        <v>1302</v>
      </c>
      <c r="E392" s="310"/>
    </row>
    <row r="393" spans="1:5" ht="18">
      <c r="A393" s="304" t="s">
        <v>604</v>
      </c>
      <c r="B393" s="307" t="s">
        <v>1303</v>
      </c>
      <c r="C393" s="309" t="s">
        <v>81</v>
      </c>
      <c r="E393" s="310"/>
    </row>
    <row r="394" spans="1:5" ht="18">
      <c r="A394" s="304" t="s">
        <v>605</v>
      </c>
      <c r="B394" s="306" t="s">
        <v>1304</v>
      </c>
      <c r="C394" s="309" t="s">
        <v>81</v>
      </c>
      <c r="E394" s="310"/>
    </row>
    <row r="395" spans="1:5" ht="18">
      <c r="A395" s="304" t="s">
        <v>606</v>
      </c>
      <c r="B395" s="307" t="s">
        <v>1305</v>
      </c>
      <c r="C395" s="309" t="s">
        <v>81</v>
      </c>
      <c r="E395" s="310"/>
    </row>
    <row r="396" spans="1:5" ht="18">
      <c r="A396" s="304" t="s">
        <v>607</v>
      </c>
      <c r="B396" s="307" t="s">
        <v>1306</v>
      </c>
      <c r="C396" s="309" t="s">
        <v>81</v>
      </c>
      <c r="E396" s="310"/>
    </row>
    <row r="397" spans="1:5" ht="18">
      <c r="A397" s="304" t="s">
        <v>608</v>
      </c>
      <c r="B397" s="307" t="s">
        <v>1307</v>
      </c>
      <c r="C397" s="309" t="s">
        <v>81</v>
      </c>
      <c r="E397" s="310"/>
    </row>
    <row r="398" spans="1:5" ht="18">
      <c r="A398" s="304" t="s">
        <v>609</v>
      </c>
      <c r="B398" s="307" t="s">
        <v>1308</v>
      </c>
      <c r="C398" s="309" t="s">
        <v>81</v>
      </c>
      <c r="E398" s="310"/>
    </row>
    <row r="399" spans="1:5" ht="18">
      <c r="A399" s="304" t="s">
        <v>610</v>
      </c>
      <c r="B399" s="307" t="s">
        <v>1309</v>
      </c>
      <c r="C399" s="309" t="s">
        <v>81</v>
      </c>
      <c r="E399" s="310"/>
    </row>
    <row r="400" spans="1:5" ht="18">
      <c r="A400" s="304" t="s">
        <v>611</v>
      </c>
      <c r="B400" s="307" t="s">
        <v>1310</v>
      </c>
      <c r="C400" s="309" t="s">
        <v>81</v>
      </c>
      <c r="E400" s="310"/>
    </row>
    <row r="401" spans="1:5" ht="18">
      <c r="A401" s="304" t="s">
        <v>612</v>
      </c>
      <c r="B401" s="307" t="s">
        <v>1311</v>
      </c>
      <c r="C401" s="309" t="s">
        <v>81</v>
      </c>
      <c r="E401" s="310"/>
    </row>
    <row r="402" spans="1:5" ht="18">
      <c r="A402" s="304" t="s">
        <v>613</v>
      </c>
      <c r="B402" s="306" t="s">
        <v>1312</v>
      </c>
      <c r="C402" s="309" t="s">
        <v>81</v>
      </c>
      <c r="E402" s="310"/>
    </row>
    <row r="403" spans="1:5" ht="18">
      <c r="A403" s="304" t="s">
        <v>614</v>
      </c>
      <c r="B403" s="307" t="s">
        <v>1313</v>
      </c>
      <c r="C403" s="309" t="s">
        <v>81</v>
      </c>
      <c r="E403" s="310"/>
    </row>
    <row r="404" spans="1:5" ht="18">
      <c r="A404" s="304" t="s">
        <v>615</v>
      </c>
      <c r="B404" s="306" t="s">
        <v>1314</v>
      </c>
      <c r="C404" s="309" t="s">
        <v>81</v>
      </c>
      <c r="E404" s="310"/>
    </row>
    <row r="405" spans="1:5" ht="18">
      <c r="A405" s="304" t="s">
        <v>616</v>
      </c>
      <c r="B405" s="306" t="s">
        <v>1315</v>
      </c>
      <c r="C405" s="309" t="s">
        <v>81</v>
      </c>
      <c r="E405" s="310"/>
    </row>
    <row r="406" spans="1:5" ht="18">
      <c r="A406" s="304" t="s">
        <v>617</v>
      </c>
      <c r="B406" s="306" t="s">
        <v>1316</v>
      </c>
      <c r="C406" s="309" t="s">
        <v>81</v>
      </c>
      <c r="E406" s="310"/>
    </row>
    <row r="407" spans="1:5" ht="18">
      <c r="A407" s="304" t="s">
        <v>618</v>
      </c>
      <c r="B407" s="306" t="s">
        <v>1317</v>
      </c>
      <c r="C407" s="309" t="s">
        <v>81</v>
      </c>
      <c r="E407" s="310"/>
    </row>
    <row r="408" spans="1:5" ht="18">
      <c r="A408" s="304" t="s">
        <v>619</v>
      </c>
      <c r="B408" s="306" t="s">
        <v>1318</v>
      </c>
      <c r="C408" s="309" t="s">
        <v>81</v>
      </c>
      <c r="E408" s="310"/>
    </row>
    <row r="409" spans="1:5" ht="18">
      <c r="A409" s="304" t="s">
        <v>620</v>
      </c>
      <c r="B409" s="306" t="s">
        <v>1319</v>
      </c>
      <c r="C409" s="309" t="s">
        <v>81</v>
      </c>
      <c r="E409" s="310"/>
    </row>
    <row r="410" spans="1:5" ht="18">
      <c r="A410" s="304" t="s">
        <v>621</v>
      </c>
      <c r="B410" s="306" t="s">
        <v>1320</v>
      </c>
      <c r="C410" s="309" t="s">
        <v>81</v>
      </c>
      <c r="E410" s="310"/>
    </row>
    <row r="411" spans="1:5" ht="18">
      <c r="A411" s="304" t="s">
        <v>622</v>
      </c>
      <c r="B411" s="306" t="s">
        <v>1321</v>
      </c>
      <c r="C411" s="309" t="s">
        <v>81</v>
      </c>
      <c r="E411" s="310"/>
    </row>
    <row r="412" spans="1:5" ht="18">
      <c r="A412" s="304" t="s">
        <v>623</v>
      </c>
      <c r="B412" s="311" t="s">
        <v>1322</v>
      </c>
      <c r="C412" s="309" t="s">
        <v>81</v>
      </c>
      <c r="E412" s="310"/>
    </row>
    <row r="413" spans="1:5" ht="18">
      <c r="A413" s="304" t="s">
        <v>624</v>
      </c>
      <c r="B413" s="312" t="s">
        <v>534</v>
      </c>
      <c r="C413" s="309" t="s">
        <v>81</v>
      </c>
      <c r="E413" s="310"/>
    </row>
    <row r="414" spans="1:5" ht="18">
      <c r="A414" s="347" t="s">
        <v>625</v>
      </c>
      <c r="B414" s="313" t="s">
        <v>957</v>
      </c>
      <c r="C414" s="309" t="s">
        <v>81</v>
      </c>
      <c r="E414" s="310"/>
    </row>
    <row r="415" spans="1:5" ht="18">
      <c r="A415" s="346" t="s">
        <v>81</v>
      </c>
      <c r="B415" s="314" t="s">
        <v>958</v>
      </c>
      <c r="C415" s="309" t="s">
        <v>81</v>
      </c>
      <c r="E415" s="310"/>
    </row>
    <row r="416" spans="1:5" ht="18">
      <c r="A416" s="319" t="s">
        <v>626</v>
      </c>
      <c r="B416" s="315" t="s">
        <v>1323</v>
      </c>
      <c r="C416" s="309" t="s">
        <v>81</v>
      </c>
      <c r="E416" s="310"/>
    </row>
    <row r="417" spans="1:5" ht="18">
      <c r="A417" s="304" t="s">
        <v>627</v>
      </c>
      <c r="B417" s="291" t="s">
        <v>1324</v>
      </c>
      <c r="C417" s="309" t="s">
        <v>81</v>
      </c>
      <c r="E417" s="310"/>
    </row>
    <row r="418" spans="1:5" ht="18">
      <c r="A418" s="348" t="s">
        <v>628</v>
      </c>
      <c r="B418" s="316" t="s">
        <v>1325</v>
      </c>
      <c r="C418" s="309" t="s">
        <v>81</v>
      </c>
      <c r="E418" s="310"/>
    </row>
    <row r="419" spans="1:5" ht="18">
      <c r="A419" s="300" t="s">
        <v>81</v>
      </c>
      <c r="B419" s="317" t="s">
        <v>959</v>
      </c>
      <c r="C419" s="309" t="s">
        <v>81</v>
      </c>
      <c r="E419" s="310"/>
    </row>
    <row r="420" spans="1:5" ht="16.5">
      <c r="A420" s="284" t="s">
        <v>580</v>
      </c>
      <c r="B420" s="286" t="s">
        <v>45</v>
      </c>
      <c r="C420" s="309" t="s">
        <v>81</v>
      </c>
      <c r="E420" s="310"/>
    </row>
    <row r="421" spans="1:5" ht="16.5">
      <c r="A421" s="284" t="s">
        <v>581</v>
      </c>
      <c r="B421" s="286" t="s">
        <v>46</v>
      </c>
      <c r="C421" s="309" t="s">
        <v>81</v>
      </c>
      <c r="E421" s="310"/>
    </row>
    <row r="422" spans="1:5" ht="16.5">
      <c r="A422" s="349" t="s">
        <v>582</v>
      </c>
      <c r="B422" s="318" t="s">
        <v>47</v>
      </c>
      <c r="C422" s="309" t="s">
        <v>81</v>
      </c>
      <c r="E422" s="310"/>
    </row>
    <row r="423" spans="1:5" ht="18">
      <c r="A423" s="346" t="s">
        <v>81</v>
      </c>
      <c r="B423" s="317" t="s">
        <v>960</v>
      </c>
      <c r="C423" s="309" t="s">
        <v>81</v>
      </c>
      <c r="E423" s="310"/>
    </row>
    <row r="424" spans="1:5" ht="18">
      <c r="A424" s="319" t="s">
        <v>629</v>
      </c>
      <c r="B424" s="315" t="s">
        <v>535</v>
      </c>
      <c r="C424" s="309" t="s">
        <v>81</v>
      </c>
      <c r="E424" s="310"/>
    </row>
    <row r="425" spans="1:5" ht="18">
      <c r="A425" s="319" t="s">
        <v>630</v>
      </c>
      <c r="B425" s="315" t="s">
        <v>536</v>
      </c>
      <c r="C425" s="309" t="s">
        <v>81</v>
      </c>
      <c r="E425" s="310"/>
    </row>
    <row r="426" spans="1:5" ht="18">
      <c r="A426" s="319" t="s">
        <v>631</v>
      </c>
      <c r="B426" s="315" t="s">
        <v>82</v>
      </c>
      <c r="C426" s="309" t="s">
        <v>81</v>
      </c>
      <c r="E426" s="310"/>
    </row>
    <row r="427" spans="1:5" ht="18.75" thickBot="1">
      <c r="A427" s="350" t="s">
        <v>632</v>
      </c>
      <c r="B427" s="320" t="s">
        <v>83</v>
      </c>
      <c r="C427" s="309" t="s">
        <v>81</v>
      </c>
      <c r="E427" s="310"/>
    </row>
    <row r="428" spans="1:5" ht="17.25" thickBot="1">
      <c r="A428" s="351" t="s">
        <v>633</v>
      </c>
      <c r="B428" s="320" t="s">
        <v>537</v>
      </c>
      <c r="C428" s="309" t="s">
        <v>81</v>
      </c>
      <c r="E428" s="310"/>
    </row>
    <row r="429" spans="1:5" ht="16.5">
      <c r="A429" s="351" t="s">
        <v>634</v>
      </c>
      <c r="B429" s="321" t="s">
        <v>425</v>
      </c>
      <c r="C429" s="309" t="s">
        <v>81</v>
      </c>
      <c r="E429" s="310"/>
    </row>
    <row r="430" spans="1:5" ht="16.5">
      <c r="A430" s="284" t="s">
        <v>635</v>
      </c>
      <c r="B430" s="286" t="s">
        <v>426</v>
      </c>
      <c r="C430" s="309" t="s">
        <v>81</v>
      </c>
      <c r="E430" s="310"/>
    </row>
    <row r="431" spans="1:5" ht="18.75" thickBot="1">
      <c r="A431" s="352" t="s">
        <v>636</v>
      </c>
      <c r="B431" s="322" t="s">
        <v>427</v>
      </c>
      <c r="C431" s="309" t="s">
        <v>81</v>
      </c>
      <c r="E431" s="310"/>
    </row>
    <row r="432" spans="1:5" ht="16.5">
      <c r="A432" s="282" t="s">
        <v>637</v>
      </c>
      <c r="B432" s="323" t="s">
        <v>428</v>
      </c>
      <c r="C432" s="309" t="s">
        <v>81</v>
      </c>
      <c r="E432" s="310"/>
    </row>
    <row r="433" spans="1:5" ht="16.5">
      <c r="A433" s="353" t="s">
        <v>638</v>
      </c>
      <c r="B433" s="286" t="s">
        <v>429</v>
      </c>
      <c r="C433" s="309" t="s">
        <v>81</v>
      </c>
      <c r="E433" s="310"/>
    </row>
    <row r="434" spans="1:5" ht="16.5">
      <c r="A434" s="284" t="s">
        <v>639</v>
      </c>
      <c r="B434" s="324" t="s">
        <v>151</v>
      </c>
      <c r="C434" s="309" t="s">
        <v>81</v>
      </c>
      <c r="E434" s="310"/>
    </row>
    <row r="435" spans="1:5" ht="17.25" thickBot="1">
      <c r="A435" s="296" t="s">
        <v>640</v>
      </c>
      <c r="B435" s="325" t="s">
        <v>152</v>
      </c>
      <c r="C435" s="309" t="s">
        <v>81</v>
      </c>
      <c r="E435" s="310"/>
    </row>
    <row r="436" spans="1:5" ht="18">
      <c r="A436" s="304" t="s">
        <v>641</v>
      </c>
      <c r="B436" s="326" t="s">
        <v>961</v>
      </c>
      <c r="C436" s="309" t="s">
        <v>81</v>
      </c>
      <c r="E436" s="310"/>
    </row>
    <row r="437" spans="1:5" ht="18">
      <c r="A437" s="304" t="s">
        <v>642</v>
      </c>
      <c r="B437" s="327" t="s">
        <v>962</v>
      </c>
      <c r="C437" s="309" t="s">
        <v>81</v>
      </c>
      <c r="E437" s="310"/>
    </row>
    <row r="438" spans="1:5" ht="18">
      <c r="A438" s="304" t="s">
        <v>643</v>
      </c>
      <c r="B438" s="328" t="s">
        <v>963</v>
      </c>
      <c r="C438" s="309" t="s">
        <v>81</v>
      </c>
      <c r="E438" s="310"/>
    </row>
    <row r="439" spans="1:5" ht="18">
      <c r="A439" s="304" t="s">
        <v>644</v>
      </c>
      <c r="B439" s="327" t="s">
        <v>964</v>
      </c>
      <c r="C439" s="309" t="s">
        <v>81</v>
      </c>
      <c r="E439" s="310"/>
    </row>
    <row r="440" spans="1:5" ht="18">
      <c r="A440" s="304" t="s">
        <v>645</v>
      </c>
      <c r="B440" s="327" t="s">
        <v>965</v>
      </c>
      <c r="C440" s="309" t="s">
        <v>81</v>
      </c>
      <c r="E440" s="310"/>
    </row>
    <row r="441" spans="1:5" ht="18">
      <c r="A441" s="304" t="s">
        <v>646</v>
      </c>
      <c r="B441" s="329" t="s">
        <v>966</v>
      </c>
      <c r="C441" s="309" t="s">
        <v>81</v>
      </c>
      <c r="E441" s="310"/>
    </row>
    <row r="442" spans="1:5" ht="18">
      <c r="A442" s="304" t="s">
        <v>647</v>
      </c>
      <c r="B442" s="329" t="s">
        <v>967</v>
      </c>
      <c r="C442" s="309" t="s">
        <v>81</v>
      </c>
      <c r="E442" s="310"/>
    </row>
    <row r="443" spans="1:5" ht="18">
      <c r="A443" s="304" t="s">
        <v>648</v>
      </c>
      <c r="B443" s="329" t="s">
        <v>968</v>
      </c>
      <c r="C443" s="309" t="s">
        <v>81</v>
      </c>
      <c r="E443" s="310"/>
    </row>
    <row r="444" spans="1:5" ht="18">
      <c r="A444" s="304" t="s">
        <v>649</v>
      </c>
      <c r="B444" s="329" t="s">
        <v>969</v>
      </c>
      <c r="C444" s="309" t="s">
        <v>81</v>
      </c>
      <c r="E444" s="310"/>
    </row>
    <row r="445" spans="1:5" ht="18">
      <c r="A445" s="304" t="s">
        <v>650</v>
      </c>
      <c r="B445" s="329" t="s">
        <v>970</v>
      </c>
      <c r="C445" s="309" t="s">
        <v>81</v>
      </c>
      <c r="E445" s="310"/>
    </row>
    <row r="446" spans="1:5" ht="18">
      <c r="A446" s="304" t="s">
        <v>651</v>
      </c>
      <c r="B446" s="327" t="s">
        <v>971</v>
      </c>
      <c r="C446" s="309" t="s">
        <v>81</v>
      </c>
      <c r="E446" s="310"/>
    </row>
    <row r="447" spans="1:5" ht="18">
      <c r="A447" s="304" t="s">
        <v>652</v>
      </c>
      <c r="B447" s="327" t="s">
        <v>972</v>
      </c>
      <c r="C447" s="309" t="s">
        <v>81</v>
      </c>
      <c r="E447" s="310"/>
    </row>
    <row r="448" spans="1:5" ht="18">
      <c r="A448" s="304" t="s">
        <v>653</v>
      </c>
      <c r="B448" s="327" t="s">
        <v>973</v>
      </c>
      <c r="C448" s="309" t="s">
        <v>81</v>
      </c>
      <c r="E448" s="310"/>
    </row>
    <row r="449" spans="1:5" ht="18.75" thickBot="1">
      <c r="A449" s="304" t="s">
        <v>654</v>
      </c>
      <c r="B449" s="330" t="s">
        <v>974</v>
      </c>
      <c r="C449" s="309" t="s">
        <v>81</v>
      </c>
      <c r="E449" s="310"/>
    </row>
    <row r="450" spans="1:5" ht="18">
      <c r="A450" s="304" t="s">
        <v>655</v>
      </c>
      <c r="B450" s="326" t="s">
        <v>975</v>
      </c>
      <c r="C450" s="309" t="s">
        <v>81</v>
      </c>
      <c r="E450" s="310"/>
    </row>
    <row r="451" spans="1:5" ht="18">
      <c r="A451" s="304" t="s">
        <v>656</v>
      </c>
      <c r="B451" s="328" t="s">
        <v>976</v>
      </c>
      <c r="C451" s="309" t="s">
        <v>81</v>
      </c>
      <c r="E451" s="310"/>
    </row>
    <row r="452" spans="1:5" ht="18">
      <c r="A452" s="304" t="s">
        <v>657</v>
      </c>
      <c r="B452" s="327" t="s">
        <v>977</v>
      </c>
      <c r="C452" s="309" t="s">
        <v>81</v>
      </c>
      <c r="E452" s="310"/>
    </row>
    <row r="453" spans="1:5" ht="18">
      <c r="A453" s="304" t="s">
        <v>658</v>
      </c>
      <c r="B453" s="327" t="s">
        <v>978</v>
      </c>
      <c r="C453" s="309" t="s">
        <v>81</v>
      </c>
      <c r="E453" s="310"/>
    </row>
    <row r="454" spans="1:5" ht="18">
      <c r="A454" s="304" t="s">
        <v>659</v>
      </c>
      <c r="B454" s="327" t="s">
        <v>979</v>
      </c>
      <c r="C454" s="309" t="s">
        <v>81</v>
      </c>
      <c r="E454" s="310"/>
    </row>
    <row r="455" spans="1:5" ht="18">
      <c r="A455" s="304" t="s">
        <v>660</v>
      </c>
      <c r="B455" s="327" t="s">
        <v>980</v>
      </c>
      <c r="C455" s="309" t="s">
        <v>81</v>
      </c>
      <c r="E455" s="310"/>
    </row>
    <row r="456" spans="1:5" ht="18">
      <c r="A456" s="304" t="s">
        <v>661</v>
      </c>
      <c r="B456" s="327" t="s">
        <v>981</v>
      </c>
      <c r="C456" s="309" t="s">
        <v>81</v>
      </c>
      <c r="E456" s="310"/>
    </row>
    <row r="457" spans="1:5" ht="18">
      <c r="A457" s="304" t="s">
        <v>662</v>
      </c>
      <c r="B457" s="327" t="s">
        <v>982</v>
      </c>
      <c r="C457" s="309" t="s">
        <v>81</v>
      </c>
      <c r="E457" s="310"/>
    </row>
    <row r="458" spans="1:5" ht="18">
      <c r="A458" s="304" t="s">
        <v>663</v>
      </c>
      <c r="B458" s="327" t="s">
        <v>983</v>
      </c>
      <c r="C458" s="309" t="s">
        <v>81</v>
      </c>
      <c r="E458" s="310"/>
    </row>
    <row r="459" spans="1:5" ht="18">
      <c r="A459" s="304" t="s">
        <v>664</v>
      </c>
      <c r="B459" s="327" t="s">
        <v>984</v>
      </c>
      <c r="C459" s="309" t="s">
        <v>81</v>
      </c>
      <c r="E459" s="310"/>
    </row>
    <row r="460" spans="1:5" ht="18">
      <c r="A460" s="304" t="s">
        <v>665</v>
      </c>
      <c r="B460" s="327" t="s">
        <v>985</v>
      </c>
      <c r="C460" s="309" t="s">
        <v>81</v>
      </c>
      <c r="E460" s="310"/>
    </row>
    <row r="461" spans="1:5" ht="18">
      <c r="A461" s="304" t="s">
        <v>666</v>
      </c>
      <c r="B461" s="327" t="s">
        <v>986</v>
      </c>
      <c r="C461" s="309" t="s">
        <v>81</v>
      </c>
      <c r="E461" s="310"/>
    </row>
    <row r="462" spans="1:5" ht="18.75" thickBot="1">
      <c r="A462" s="304" t="s">
        <v>667</v>
      </c>
      <c r="B462" s="330" t="s">
        <v>987</v>
      </c>
      <c r="C462" s="309" t="s">
        <v>81</v>
      </c>
      <c r="E462" s="310"/>
    </row>
    <row r="463" spans="1:5" ht="18">
      <c r="A463" s="304" t="s">
        <v>668</v>
      </c>
      <c r="B463" s="326" t="s">
        <v>988</v>
      </c>
      <c r="C463" s="309" t="s">
        <v>81</v>
      </c>
      <c r="E463" s="310"/>
    </row>
    <row r="464" spans="1:5" ht="18">
      <c r="A464" s="304" t="s">
        <v>669</v>
      </c>
      <c r="B464" s="327" t="s">
        <v>989</v>
      </c>
      <c r="C464" s="309" t="s">
        <v>81</v>
      </c>
      <c r="E464" s="310"/>
    </row>
    <row r="465" spans="1:5" ht="18">
      <c r="A465" s="304" t="s">
        <v>670</v>
      </c>
      <c r="B465" s="327" t="s">
        <v>990</v>
      </c>
      <c r="C465" s="309" t="s">
        <v>81</v>
      </c>
      <c r="E465" s="310"/>
    </row>
    <row r="466" spans="1:5" ht="18">
      <c r="A466" s="304" t="s">
        <v>671</v>
      </c>
      <c r="B466" s="327" t="s">
        <v>991</v>
      </c>
      <c r="C466" s="309" t="s">
        <v>81</v>
      </c>
      <c r="E466" s="310"/>
    </row>
    <row r="467" spans="1:5" ht="18">
      <c r="A467" s="304" t="s">
        <v>672</v>
      </c>
      <c r="B467" s="328" t="s">
        <v>992</v>
      </c>
      <c r="C467" s="309" t="s">
        <v>81</v>
      </c>
      <c r="E467" s="310"/>
    </row>
    <row r="468" spans="1:5" ht="18">
      <c r="A468" s="304" t="s">
        <v>673</v>
      </c>
      <c r="B468" s="327" t="s">
        <v>993</v>
      </c>
      <c r="C468" s="309" t="s">
        <v>81</v>
      </c>
      <c r="E468" s="310"/>
    </row>
    <row r="469" spans="1:5" ht="18">
      <c r="A469" s="304" t="s">
        <v>674</v>
      </c>
      <c r="B469" s="327" t="s">
        <v>994</v>
      </c>
      <c r="C469" s="309" t="s">
        <v>81</v>
      </c>
      <c r="E469" s="310"/>
    </row>
    <row r="470" spans="1:5" ht="18">
      <c r="A470" s="304" t="s">
        <v>675</v>
      </c>
      <c r="B470" s="327" t="s">
        <v>995</v>
      </c>
      <c r="C470" s="309" t="s">
        <v>81</v>
      </c>
      <c r="E470" s="310"/>
    </row>
    <row r="471" spans="1:5" ht="18">
      <c r="A471" s="304" t="s">
        <v>676</v>
      </c>
      <c r="B471" s="327" t="s">
        <v>996</v>
      </c>
      <c r="C471" s="309" t="s">
        <v>81</v>
      </c>
      <c r="E471" s="310"/>
    </row>
    <row r="472" spans="1:5" ht="18">
      <c r="A472" s="304" t="s">
        <v>677</v>
      </c>
      <c r="B472" s="327" t="s">
        <v>997</v>
      </c>
      <c r="C472" s="309" t="s">
        <v>81</v>
      </c>
      <c r="E472" s="310"/>
    </row>
    <row r="473" spans="1:5" ht="18">
      <c r="A473" s="304" t="s">
        <v>678</v>
      </c>
      <c r="B473" s="327" t="s">
        <v>998</v>
      </c>
      <c r="C473" s="309" t="s">
        <v>81</v>
      </c>
      <c r="E473" s="310"/>
    </row>
    <row r="474" spans="1:5" ht="18.75" thickBot="1">
      <c r="A474" s="304" t="s">
        <v>679</v>
      </c>
      <c r="B474" s="330" t="s">
        <v>999</v>
      </c>
      <c r="C474" s="309" t="s">
        <v>81</v>
      </c>
      <c r="E474" s="310"/>
    </row>
    <row r="475" spans="1:5" ht="18">
      <c r="A475" s="304" t="s">
        <v>680</v>
      </c>
      <c r="B475" s="331" t="s">
        <v>1000</v>
      </c>
      <c r="C475" s="309" t="s">
        <v>81</v>
      </c>
      <c r="E475" s="310"/>
    </row>
    <row r="476" spans="1:5" ht="18">
      <c r="A476" s="304" t="s">
        <v>681</v>
      </c>
      <c r="B476" s="327" t="s">
        <v>1001</v>
      </c>
      <c r="C476" s="309" t="s">
        <v>81</v>
      </c>
      <c r="E476" s="310"/>
    </row>
    <row r="477" spans="1:5" ht="18">
      <c r="A477" s="304" t="s">
        <v>682</v>
      </c>
      <c r="B477" s="327" t="s">
        <v>1002</v>
      </c>
      <c r="C477" s="309" t="s">
        <v>81</v>
      </c>
      <c r="E477" s="310"/>
    </row>
    <row r="478" spans="1:5" ht="18">
      <c r="A478" s="304" t="s">
        <v>683</v>
      </c>
      <c r="B478" s="327" t="s">
        <v>1003</v>
      </c>
      <c r="C478" s="309" t="s">
        <v>81</v>
      </c>
      <c r="E478" s="310"/>
    </row>
    <row r="479" spans="1:5" ht="18">
      <c r="A479" s="304" t="s">
        <v>684</v>
      </c>
      <c r="B479" s="327" t="s">
        <v>1004</v>
      </c>
      <c r="C479" s="309" t="s">
        <v>81</v>
      </c>
      <c r="E479" s="310"/>
    </row>
    <row r="480" spans="1:5" ht="18">
      <c r="A480" s="304" t="s">
        <v>685</v>
      </c>
      <c r="B480" s="327" t="s">
        <v>1005</v>
      </c>
      <c r="C480" s="309" t="s">
        <v>81</v>
      </c>
      <c r="E480" s="310"/>
    </row>
    <row r="481" spans="1:5" ht="18">
      <c r="A481" s="304" t="s">
        <v>686</v>
      </c>
      <c r="B481" s="327" t="s">
        <v>1006</v>
      </c>
      <c r="C481" s="309" t="s">
        <v>81</v>
      </c>
      <c r="E481" s="310"/>
    </row>
    <row r="482" spans="1:5" ht="18">
      <c r="A482" s="304" t="s">
        <v>687</v>
      </c>
      <c r="B482" s="327" t="s">
        <v>1007</v>
      </c>
      <c r="C482" s="309" t="s">
        <v>81</v>
      </c>
      <c r="E482" s="310"/>
    </row>
    <row r="483" spans="1:5" ht="18">
      <c r="A483" s="304" t="s">
        <v>688</v>
      </c>
      <c r="B483" s="327" t="s">
        <v>1008</v>
      </c>
      <c r="C483" s="309" t="s">
        <v>81</v>
      </c>
      <c r="E483" s="310"/>
    </row>
    <row r="484" spans="1:5" ht="18.75" thickBot="1">
      <c r="A484" s="304" t="s">
        <v>689</v>
      </c>
      <c r="B484" s="330" t="s">
        <v>1009</v>
      </c>
      <c r="C484" s="309" t="s">
        <v>81</v>
      </c>
      <c r="E484" s="310"/>
    </row>
    <row r="485" spans="1:5" ht="18">
      <c r="A485" s="304" t="s">
        <v>690</v>
      </c>
      <c r="B485" s="326" t="s">
        <v>1010</v>
      </c>
      <c r="C485" s="309" t="s">
        <v>81</v>
      </c>
      <c r="E485" s="310"/>
    </row>
    <row r="486" spans="1:5" ht="18">
      <c r="A486" s="304" t="s">
        <v>691</v>
      </c>
      <c r="B486" s="327" t="s">
        <v>1011</v>
      </c>
      <c r="C486" s="309" t="s">
        <v>81</v>
      </c>
      <c r="E486" s="310"/>
    </row>
    <row r="487" spans="1:5" ht="18">
      <c r="A487" s="304" t="s">
        <v>692</v>
      </c>
      <c r="B487" s="327" t="s">
        <v>1012</v>
      </c>
      <c r="C487" s="309" t="s">
        <v>81</v>
      </c>
      <c r="E487" s="310"/>
    </row>
    <row r="488" spans="1:5" ht="18">
      <c r="A488" s="304" t="s">
        <v>693</v>
      </c>
      <c r="B488" s="328" t="s">
        <v>1013</v>
      </c>
      <c r="C488" s="309" t="s">
        <v>81</v>
      </c>
      <c r="E488" s="310"/>
    </row>
    <row r="489" spans="1:5" ht="18">
      <c r="A489" s="304" t="s">
        <v>694</v>
      </c>
      <c r="B489" s="327" t="s">
        <v>1014</v>
      </c>
      <c r="C489" s="309" t="s">
        <v>81</v>
      </c>
      <c r="E489" s="310"/>
    </row>
    <row r="490" spans="1:5" ht="18">
      <c r="A490" s="304" t="s">
        <v>695</v>
      </c>
      <c r="B490" s="327" t="s">
        <v>1015</v>
      </c>
      <c r="C490" s="309" t="s">
        <v>81</v>
      </c>
      <c r="E490" s="310"/>
    </row>
    <row r="491" spans="1:5" ht="18">
      <c r="A491" s="304" t="s">
        <v>696</v>
      </c>
      <c r="B491" s="327" t="s">
        <v>1016</v>
      </c>
      <c r="C491" s="309" t="s">
        <v>81</v>
      </c>
      <c r="E491" s="310"/>
    </row>
    <row r="492" spans="1:5" ht="18">
      <c r="A492" s="304" t="s">
        <v>697</v>
      </c>
      <c r="B492" s="327" t="s">
        <v>1017</v>
      </c>
      <c r="C492" s="309" t="s">
        <v>81</v>
      </c>
      <c r="E492" s="310"/>
    </row>
    <row r="493" spans="1:5" ht="18">
      <c r="A493" s="304" t="s">
        <v>698</v>
      </c>
      <c r="B493" s="327" t="s">
        <v>1018</v>
      </c>
      <c r="C493" s="309" t="s">
        <v>81</v>
      </c>
      <c r="E493" s="310"/>
    </row>
    <row r="494" spans="1:5" ht="18">
      <c r="A494" s="304" t="s">
        <v>699</v>
      </c>
      <c r="B494" s="327" t="s">
        <v>1019</v>
      </c>
      <c r="C494" s="309" t="s">
        <v>81</v>
      </c>
      <c r="E494" s="310"/>
    </row>
    <row r="495" spans="1:5" ht="18.75" thickBot="1">
      <c r="A495" s="304" t="s">
        <v>700</v>
      </c>
      <c r="B495" s="330" t="s">
        <v>1020</v>
      </c>
      <c r="C495" s="309" t="s">
        <v>81</v>
      </c>
      <c r="E495" s="310"/>
    </row>
    <row r="496" spans="1:5" ht="18">
      <c r="A496" s="304" t="s">
        <v>701</v>
      </c>
      <c r="B496" s="326" t="s">
        <v>1021</v>
      </c>
      <c r="C496" s="309" t="s">
        <v>81</v>
      </c>
      <c r="E496" s="310"/>
    </row>
    <row r="497" spans="1:5" ht="18">
      <c r="A497" s="304" t="s">
        <v>702</v>
      </c>
      <c r="B497" s="327" t="s">
        <v>1022</v>
      </c>
      <c r="C497" s="309" t="s">
        <v>81</v>
      </c>
      <c r="E497" s="310"/>
    </row>
    <row r="498" spans="1:5" ht="18">
      <c r="A498" s="304" t="s">
        <v>703</v>
      </c>
      <c r="B498" s="328" t="s">
        <v>1023</v>
      </c>
      <c r="C498" s="309" t="s">
        <v>81</v>
      </c>
      <c r="E498" s="310"/>
    </row>
    <row r="499" spans="1:5" ht="18">
      <c r="A499" s="304" t="s">
        <v>704</v>
      </c>
      <c r="B499" s="327" t="s">
        <v>1024</v>
      </c>
      <c r="C499" s="309" t="s">
        <v>81</v>
      </c>
      <c r="E499" s="310"/>
    </row>
    <row r="500" spans="1:5" ht="18">
      <c r="A500" s="304" t="s">
        <v>705</v>
      </c>
      <c r="B500" s="327" t="s">
        <v>1025</v>
      </c>
      <c r="C500" s="309" t="s">
        <v>81</v>
      </c>
      <c r="E500" s="310"/>
    </row>
    <row r="501" spans="1:5" ht="18">
      <c r="A501" s="304" t="s">
        <v>706</v>
      </c>
      <c r="B501" s="327" t="s">
        <v>1026</v>
      </c>
      <c r="C501" s="309" t="s">
        <v>81</v>
      </c>
      <c r="E501" s="310"/>
    </row>
    <row r="502" spans="1:5" ht="18">
      <c r="A502" s="304" t="s">
        <v>707</v>
      </c>
      <c r="B502" s="327" t="s">
        <v>1027</v>
      </c>
      <c r="C502" s="309" t="s">
        <v>81</v>
      </c>
      <c r="E502" s="310"/>
    </row>
    <row r="503" spans="1:5" ht="18">
      <c r="A503" s="304" t="s">
        <v>708</v>
      </c>
      <c r="B503" s="327" t="s">
        <v>1028</v>
      </c>
      <c r="C503" s="309" t="s">
        <v>81</v>
      </c>
      <c r="E503" s="310"/>
    </row>
    <row r="504" spans="1:5" ht="18">
      <c r="A504" s="304" t="s">
        <v>709</v>
      </c>
      <c r="B504" s="327" t="s">
        <v>1029</v>
      </c>
      <c r="C504" s="309" t="s">
        <v>81</v>
      </c>
      <c r="E504" s="310"/>
    </row>
    <row r="505" spans="1:5" ht="18.75" thickBot="1">
      <c r="A505" s="304" t="s">
        <v>710</v>
      </c>
      <c r="B505" s="330" t="s">
        <v>1030</v>
      </c>
      <c r="C505" s="309" t="s">
        <v>81</v>
      </c>
      <c r="E505" s="310"/>
    </row>
    <row r="506" spans="1:5" ht="18">
      <c r="A506" s="304" t="s">
        <v>711</v>
      </c>
      <c r="B506" s="331" t="s">
        <v>1031</v>
      </c>
      <c r="C506" s="309" t="s">
        <v>81</v>
      </c>
      <c r="E506" s="310"/>
    </row>
    <row r="507" spans="1:5" ht="18">
      <c r="A507" s="304" t="s">
        <v>712</v>
      </c>
      <c r="B507" s="327" t="s">
        <v>1032</v>
      </c>
      <c r="C507" s="309" t="s">
        <v>81</v>
      </c>
      <c r="E507" s="310"/>
    </row>
    <row r="508" spans="1:5" ht="18">
      <c r="A508" s="304" t="s">
        <v>713</v>
      </c>
      <c r="B508" s="327" t="s">
        <v>1033</v>
      </c>
      <c r="C508" s="309" t="s">
        <v>81</v>
      </c>
      <c r="E508" s="310"/>
    </row>
    <row r="509" spans="1:5" ht="18.75" thickBot="1">
      <c r="A509" s="304" t="s">
        <v>714</v>
      </c>
      <c r="B509" s="330" t="s">
        <v>1034</v>
      </c>
      <c r="C509" s="309" t="s">
        <v>81</v>
      </c>
      <c r="E509" s="310"/>
    </row>
    <row r="510" spans="1:5" ht="18">
      <c r="A510" s="304" t="s">
        <v>715</v>
      </c>
      <c r="B510" s="326" t="s">
        <v>1035</v>
      </c>
      <c r="C510" s="309" t="s">
        <v>81</v>
      </c>
      <c r="E510" s="310"/>
    </row>
    <row r="511" spans="1:5" ht="18">
      <c r="A511" s="304" t="s">
        <v>716</v>
      </c>
      <c r="B511" s="327" t="s">
        <v>1036</v>
      </c>
      <c r="C511" s="309" t="s">
        <v>81</v>
      </c>
      <c r="E511" s="310"/>
    </row>
    <row r="512" spans="1:5" ht="18">
      <c r="A512" s="304" t="s">
        <v>717</v>
      </c>
      <c r="B512" s="328" t="s">
        <v>1037</v>
      </c>
      <c r="C512" s="309" t="s">
        <v>81</v>
      </c>
      <c r="E512" s="310"/>
    </row>
    <row r="513" spans="1:5" ht="18">
      <c r="A513" s="304" t="s">
        <v>718</v>
      </c>
      <c r="B513" s="327" t="s">
        <v>1038</v>
      </c>
      <c r="C513" s="309" t="s">
        <v>81</v>
      </c>
      <c r="E513" s="310"/>
    </row>
    <row r="514" spans="1:5" ht="18">
      <c r="A514" s="304" t="s">
        <v>719</v>
      </c>
      <c r="B514" s="327" t="s">
        <v>1039</v>
      </c>
      <c r="C514" s="309" t="s">
        <v>81</v>
      </c>
      <c r="E514" s="310"/>
    </row>
    <row r="515" spans="1:5" ht="18">
      <c r="A515" s="304" t="s">
        <v>720</v>
      </c>
      <c r="B515" s="327" t="s">
        <v>1040</v>
      </c>
      <c r="C515" s="309" t="s">
        <v>81</v>
      </c>
      <c r="E515" s="310"/>
    </row>
    <row r="516" spans="1:5" ht="18">
      <c r="A516" s="304" t="s">
        <v>721</v>
      </c>
      <c r="B516" s="327" t="s">
        <v>1041</v>
      </c>
      <c r="C516" s="309" t="s">
        <v>81</v>
      </c>
      <c r="E516" s="310"/>
    </row>
    <row r="517" spans="1:5" ht="18.75" thickBot="1">
      <c r="A517" s="304" t="s">
        <v>722</v>
      </c>
      <c r="B517" s="330" t="s">
        <v>1042</v>
      </c>
      <c r="C517" s="309" t="s">
        <v>81</v>
      </c>
      <c r="E517" s="310"/>
    </row>
    <row r="518" spans="1:5" ht="18">
      <c r="A518" s="304" t="s">
        <v>723</v>
      </c>
      <c r="B518" s="326" t="s">
        <v>1043</v>
      </c>
      <c r="C518" s="309" t="s">
        <v>81</v>
      </c>
      <c r="E518" s="310"/>
    </row>
    <row r="519" spans="1:5" ht="18">
      <c r="A519" s="304" t="s">
        <v>724</v>
      </c>
      <c r="B519" s="327" t="s">
        <v>1044</v>
      </c>
      <c r="C519" s="309" t="s">
        <v>81</v>
      </c>
      <c r="E519" s="310"/>
    </row>
    <row r="520" spans="1:5" ht="18">
      <c r="A520" s="304" t="s">
        <v>725</v>
      </c>
      <c r="B520" s="327" t="s">
        <v>1045</v>
      </c>
      <c r="C520" s="309" t="s">
        <v>81</v>
      </c>
      <c r="E520" s="310"/>
    </row>
    <row r="521" spans="1:5" ht="18">
      <c r="A521" s="304" t="s">
        <v>726</v>
      </c>
      <c r="B521" s="327" t="s">
        <v>1046</v>
      </c>
      <c r="C521" s="309" t="s">
        <v>81</v>
      </c>
      <c r="E521" s="310"/>
    </row>
    <row r="522" spans="1:5" ht="18">
      <c r="A522" s="304" t="s">
        <v>727</v>
      </c>
      <c r="B522" s="328" t="s">
        <v>1047</v>
      </c>
      <c r="C522" s="309" t="s">
        <v>81</v>
      </c>
      <c r="E522" s="310"/>
    </row>
    <row r="523" spans="1:5" ht="18">
      <c r="A523" s="304" t="s">
        <v>728</v>
      </c>
      <c r="B523" s="327" t="s">
        <v>1048</v>
      </c>
      <c r="C523" s="309" t="s">
        <v>81</v>
      </c>
      <c r="E523" s="310"/>
    </row>
    <row r="524" spans="1:5" ht="18.75" thickBot="1">
      <c r="A524" s="304" t="s">
        <v>729</v>
      </c>
      <c r="B524" s="330" t="s">
        <v>1049</v>
      </c>
      <c r="C524" s="309" t="s">
        <v>81</v>
      </c>
      <c r="E524" s="310"/>
    </row>
    <row r="525" spans="1:5" ht="18">
      <c r="A525" s="304" t="s">
        <v>730</v>
      </c>
      <c r="B525" s="326" t="s">
        <v>1050</v>
      </c>
      <c r="C525" s="309" t="s">
        <v>81</v>
      </c>
      <c r="E525" s="310"/>
    </row>
    <row r="526" spans="1:5" ht="18">
      <c r="A526" s="304" t="s">
        <v>731</v>
      </c>
      <c r="B526" s="327" t="s">
        <v>1051</v>
      </c>
      <c r="C526" s="309" t="s">
        <v>81</v>
      </c>
      <c r="E526" s="310"/>
    </row>
    <row r="527" spans="1:5" ht="18">
      <c r="A527" s="304" t="s">
        <v>732</v>
      </c>
      <c r="B527" s="327" t="s">
        <v>1052</v>
      </c>
      <c r="C527" s="309" t="s">
        <v>81</v>
      </c>
      <c r="E527" s="310"/>
    </row>
    <row r="528" spans="1:5" ht="18">
      <c r="A528" s="304" t="s">
        <v>733</v>
      </c>
      <c r="B528" s="327" t="s">
        <v>1053</v>
      </c>
      <c r="C528" s="309" t="s">
        <v>81</v>
      </c>
      <c r="E528" s="310"/>
    </row>
    <row r="529" spans="1:5" ht="18">
      <c r="A529" s="304" t="s">
        <v>734</v>
      </c>
      <c r="B529" s="328" t="s">
        <v>1054</v>
      </c>
      <c r="C529" s="309" t="s">
        <v>81</v>
      </c>
      <c r="E529" s="310"/>
    </row>
    <row r="530" spans="1:5" ht="18">
      <c r="A530" s="304" t="s">
        <v>735</v>
      </c>
      <c r="B530" s="327" t="s">
        <v>1055</v>
      </c>
      <c r="C530" s="309" t="s">
        <v>81</v>
      </c>
      <c r="E530" s="310"/>
    </row>
    <row r="531" spans="1:5" ht="18">
      <c r="A531" s="304" t="s">
        <v>736</v>
      </c>
      <c r="B531" s="327" t="s">
        <v>1056</v>
      </c>
      <c r="C531" s="309" t="s">
        <v>81</v>
      </c>
      <c r="E531" s="310"/>
    </row>
    <row r="532" spans="1:5" ht="18">
      <c r="A532" s="304" t="s">
        <v>737</v>
      </c>
      <c r="B532" s="327" t="s">
        <v>1057</v>
      </c>
      <c r="C532" s="309" t="s">
        <v>81</v>
      </c>
      <c r="E532" s="310"/>
    </row>
    <row r="533" spans="1:5" ht="18.75" thickBot="1">
      <c r="A533" s="304" t="s">
        <v>738</v>
      </c>
      <c r="B533" s="330" t="s">
        <v>1058</v>
      </c>
      <c r="C533" s="309" t="s">
        <v>81</v>
      </c>
      <c r="E533" s="310"/>
    </row>
    <row r="534" spans="1:5" ht="18">
      <c r="A534" s="304" t="s">
        <v>739</v>
      </c>
      <c r="B534" s="326" t="s">
        <v>1059</v>
      </c>
      <c r="C534" s="309" t="s">
        <v>81</v>
      </c>
      <c r="E534" s="310"/>
    </row>
    <row r="535" spans="1:5" ht="18">
      <c r="A535" s="304" t="s">
        <v>740</v>
      </c>
      <c r="B535" s="327" t="s">
        <v>1060</v>
      </c>
      <c r="C535" s="309" t="s">
        <v>81</v>
      </c>
      <c r="E535" s="310"/>
    </row>
    <row r="536" spans="1:5" ht="18">
      <c r="A536" s="304" t="s">
        <v>741</v>
      </c>
      <c r="B536" s="328" t="s">
        <v>1061</v>
      </c>
      <c r="C536" s="309" t="s">
        <v>81</v>
      </c>
      <c r="E536" s="310"/>
    </row>
    <row r="537" spans="1:5" ht="18">
      <c r="A537" s="304" t="s">
        <v>742</v>
      </c>
      <c r="B537" s="327" t="s">
        <v>1062</v>
      </c>
      <c r="C537" s="309" t="s">
        <v>81</v>
      </c>
      <c r="E537" s="310"/>
    </row>
    <row r="538" spans="1:5" ht="18">
      <c r="A538" s="304" t="s">
        <v>743</v>
      </c>
      <c r="B538" s="327" t="s">
        <v>1063</v>
      </c>
      <c r="C538" s="309" t="s">
        <v>81</v>
      </c>
      <c r="E538" s="310"/>
    </row>
    <row r="539" spans="1:5" ht="18">
      <c r="A539" s="304" t="s">
        <v>744</v>
      </c>
      <c r="B539" s="327" t="s">
        <v>1064</v>
      </c>
      <c r="C539" s="309" t="s">
        <v>81</v>
      </c>
      <c r="E539" s="310"/>
    </row>
    <row r="540" spans="1:5" ht="18">
      <c r="A540" s="304" t="s">
        <v>745</v>
      </c>
      <c r="B540" s="327" t="s">
        <v>1065</v>
      </c>
      <c r="C540" s="309" t="s">
        <v>81</v>
      </c>
      <c r="E540" s="310"/>
    </row>
    <row r="541" spans="1:5" ht="18.75" thickBot="1">
      <c r="A541" s="304" t="s">
        <v>746</v>
      </c>
      <c r="B541" s="330" t="s">
        <v>1066</v>
      </c>
      <c r="C541" s="309" t="s">
        <v>81</v>
      </c>
      <c r="E541" s="310"/>
    </row>
    <row r="542" spans="1:5" ht="18">
      <c r="A542" s="304" t="s">
        <v>747</v>
      </c>
      <c r="B542" s="326" t="s">
        <v>1067</v>
      </c>
      <c r="C542" s="309" t="s">
        <v>81</v>
      </c>
      <c r="E542" s="310"/>
    </row>
    <row r="543" spans="1:5" ht="18">
      <c r="A543" s="304" t="s">
        <v>748</v>
      </c>
      <c r="B543" s="327" t="s">
        <v>1068</v>
      </c>
      <c r="C543" s="309" t="s">
        <v>81</v>
      </c>
      <c r="E543" s="310"/>
    </row>
    <row r="544" spans="1:5" ht="18">
      <c r="A544" s="304" t="s">
        <v>749</v>
      </c>
      <c r="B544" s="327" t="s">
        <v>1069</v>
      </c>
      <c r="C544" s="309" t="s">
        <v>81</v>
      </c>
      <c r="E544" s="310"/>
    </row>
    <row r="545" spans="1:5" ht="18">
      <c r="A545" s="304" t="s">
        <v>750</v>
      </c>
      <c r="B545" s="327" t="s">
        <v>1070</v>
      </c>
      <c r="C545" s="309" t="s">
        <v>81</v>
      </c>
      <c r="E545" s="310"/>
    </row>
    <row r="546" spans="1:5" ht="18">
      <c r="A546" s="304" t="s">
        <v>751</v>
      </c>
      <c r="B546" s="327" t="s">
        <v>1071</v>
      </c>
      <c r="C546" s="309" t="s">
        <v>81</v>
      </c>
      <c r="E546" s="310"/>
    </row>
    <row r="547" spans="1:5" ht="18">
      <c r="A547" s="304" t="s">
        <v>752</v>
      </c>
      <c r="B547" s="327" t="s">
        <v>1072</v>
      </c>
      <c r="C547" s="309" t="s">
        <v>81</v>
      </c>
      <c r="E547" s="310"/>
    </row>
    <row r="548" spans="1:5" ht="18">
      <c r="A548" s="304" t="s">
        <v>753</v>
      </c>
      <c r="B548" s="327" t="s">
        <v>1073</v>
      </c>
      <c r="C548" s="309" t="s">
        <v>81</v>
      </c>
      <c r="E548" s="310"/>
    </row>
    <row r="549" spans="1:5" ht="18">
      <c r="A549" s="304" t="s">
        <v>754</v>
      </c>
      <c r="B549" s="327" t="s">
        <v>1074</v>
      </c>
      <c r="C549" s="309" t="s">
        <v>81</v>
      </c>
      <c r="E549" s="310"/>
    </row>
    <row r="550" spans="1:5" ht="18">
      <c r="A550" s="304" t="s">
        <v>755</v>
      </c>
      <c r="B550" s="328" t="s">
        <v>1075</v>
      </c>
      <c r="C550" s="309" t="s">
        <v>81</v>
      </c>
      <c r="E550" s="310"/>
    </row>
    <row r="551" spans="1:5" ht="18">
      <c r="A551" s="304" t="s">
        <v>756</v>
      </c>
      <c r="B551" s="327" t="s">
        <v>1076</v>
      </c>
      <c r="C551" s="309" t="s">
        <v>81</v>
      </c>
      <c r="E551" s="310"/>
    </row>
    <row r="552" spans="1:5" ht="18.75" thickBot="1">
      <c r="A552" s="304" t="s">
        <v>757</v>
      </c>
      <c r="B552" s="330" t="s">
        <v>1077</v>
      </c>
      <c r="C552" s="309" t="s">
        <v>81</v>
      </c>
      <c r="E552" s="310"/>
    </row>
    <row r="553" spans="1:5" ht="18">
      <c r="A553" s="304" t="s">
        <v>758</v>
      </c>
      <c r="B553" s="326" t="s">
        <v>1078</v>
      </c>
      <c r="C553" s="309" t="s">
        <v>81</v>
      </c>
      <c r="E553" s="310"/>
    </row>
    <row r="554" spans="1:5" ht="18">
      <c r="A554" s="304" t="s">
        <v>759</v>
      </c>
      <c r="B554" s="327" t="s">
        <v>1079</v>
      </c>
      <c r="C554" s="309" t="s">
        <v>81</v>
      </c>
      <c r="E554" s="310"/>
    </row>
    <row r="555" spans="1:5" ht="18">
      <c r="A555" s="304" t="s">
        <v>760</v>
      </c>
      <c r="B555" s="327" t="s">
        <v>1080</v>
      </c>
      <c r="C555" s="309" t="s">
        <v>81</v>
      </c>
      <c r="E555" s="310"/>
    </row>
    <row r="556" spans="1:5" ht="18">
      <c r="A556" s="304" t="s">
        <v>761</v>
      </c>
      <c r="B556" s="327" t="s">
        <v>1081</v>
      </c>
      <c r="C556" s="309" t="s">
        <v>81</v>
      </c>
      <c r="E556" s="310"/>
    </row>
    <row r="557" spans="1:5" ht="18">
      <c r="A557" s="304" t="s">
        <v>762</v>
      </c>
      <c r="B557" s="327" t="s">
        <v>1082</v>
      </c>
      <c r="C557" s="309" t="s">
        <v>81</v>
      </c>
      <c r="E557" s="310"/>
    </row>
    <row r="558" spans="1:5" ht="18">
      <c r="A558" s="304" t="s">
        <v>763</v>
      </c>
      <c r="B558" s="328" t="s">
        <v>1083</v>
      </c>
      <c r="C558" s="309" t="s">
        <v>81</v>
      </c>
      <c r="E558" s="310"/>
    </row>
    <row r="559" spans="1:5" ht="18">
      <c r="A559" s="304" t="s">
        <v>764</v>
      </c>
      <c r="B559" s="327" t="s">
        <v>1084</v>
      </c>
      <c r="C559" s="309" t="s">
        <v>81</v>
      </c>
      <c r="E559" s="310"/>
    </row>
    <row r="560" spans="1:5" ht="18">
      <c r="A560" s="304" t="s">
        <v>765</v>
      </c>
      <c r="B560" s="327" t="s">
        <v>1085</v>
      </c>
      <c r="C560" s="309" t="s">
        <v>81</v>
      </c>
      <c r="E560" s="310"/>
    </row>
    <row r="561" spans="1:5" ht="18">
      <c r="A561" s="304" t="s">
        <v>766</v>
      </c>
      <c r="B561" s="327" t="s">
        <v>1086</v>
      </c>
      <c r="C561" s="309" t="s">
        <v>81</v>
      </c>
      <c r="E561" s="310"/>
    </row>
    <row r="562" spans="1:5" ht="18">
      <c r="A562" s="304" t="s">
        <v>767</v>
      </c>
      <c r="B562" s="327" t="s">
        <v>1087</v>
      </c>
      <c r="C562" s="309" t="s">
        <v>81</v>
      </c>
      <c r="E562" s="310"/>
    </row>
    <row r="563" spans="1:5" ht="18">
      <c r="A563" s="304" t="s">
        <v>768</v>
      </c>
      <c r="B563" s="332" t="s">
        <v>1088</v>
      </c>
      <c r="C563" s="309" t="s">
        <v>81</v>
      </c>
      <c r="E563" s="310"/>
    </row>
    <row r="564" spans="1:5" ht="18.75" thickBot="1">
      <c r="A564" s="304" t="s">
        <v>769</v>
      </c>
      <c r="B564" s="330" t="s">
        <v>1089</v>
      </c>
      <c r="C564" s="309" t="s">
        <v>81</v>
      </c>
      <c r="E564" s="310"/>
    </row>
    <row r="565" spans="1:5" ht="18">
      <c r="A565" s="304" t="s">
        <v>770</v>
      </c>
      <c r="B565" s="326" t="s">
        <v>1090</v>
      </c>
      <c r="C565" s="309" t="s">
        <v>81</v>
      </c>
      <c r="E565" s="310"/>
    </row>
    <row r="566" spans="1:5" ht="18">
      <c r="A566" s="304" t="s">
        <v>771</v>
      </c>
      <c r="B566" s="327" t="s">
        <v>1091</v>
      </c>
      <c r="C566" s="309" t="s">
        <v>81</v>
      </c>
      <c r="E566" s="310"/>
    </row>
    <row r="567" spans="1:5" ht="18">
      <c r="A567" s="304" t="s">
        <v>772</v>
      </c>
      <c r="B567" s="327" t="s">
        <v>1092</v>
      </c>
      <c r="C567" s="309" t="s">
        <v>81</v>
      </c>
      <c r="E567" s="310"/>
    </row>
    <row r="568" spans="1:5" ht="18">
      <c r="A568" s="304" t="s">
        <v>773</v>
      </c>
      <c r="B568" s="328" t="s">
        <v>1093</v>
      </c>
      <c r="C568" s="309" t="s">
        <v>81</v>
      </c>
      <c r="E568" s="310"/>
    </row>
    <row r="569" spans="1:5" ht="18">
      <c r="A569" s="304" t="s">
        <v>774</v>
      </c>
      <c r="B569" s="327" t="s">
        <v>1094</v>
      </c>
      <c r="C569" s="309" t="s">
        <v>81</v>
      </c>
      <c r="E569" s="310"/>
    </row>
    <row r="570" spans="1:5" ht="18.75" thickBot="1">
      <c r="A570" s="304" t="s">
        <v>775</v>
      </c>
      <c r="B570" s="330" t="s">
        <v>1095</v>
      </c>
      <c r="C570" s="309" t="s">
        <v>81</v>
      </c>
      <c r="E570" s="310"/>
    </row>
    <row r="571" spans="1:5" ht="18">
      <c r="A571" s="304" t="s">
        <v>776</v>
      </c>
      <c r="B571" s="333" t="s">
        <v>1096</v>
      </c>
      <c r="C571" s="309" t="s">
        <v>81</v>
      </c>
      <c r="E571" s="310"/>
    </row>
    <row r="572" spans="1:5" ht="18">
      <c r="A572" s="304" t="s">
        <v>777</v>
      </c>
      <c r="B572" s="327" t="s">
        <v>1097</v>
      </c>
      <c r="C572" s="309" t="s">
        <v>81</v>
      </c>
      <c r="E572" s="310"/>
    </row>
    <row r="573" spans="1:5" ht="18">
      <c r="A573" s="304" t="s">
        <v>778</v>
      </c>
      <c r="B573" s="327" t="s">
        <v>1098</v>
      </c>
      <c r="C573" s="309" t="s">
        <v>81</v>
      </c>
      <c r="E573" s="310"/>
    </row>
    <row r="574" spans="1:5" ht="18">
      <c r="A574" s="304" t="s">
        <v>779</v>
      </c>
      <c r="B574" s="327" t="s">
        <v>1099</v>
      </c>
      <c r="C574" s="309" t="s">
        <v>81</v>
      </c>
      <c r="E574" s="310"/>
    </row>
    <row r="575" spans="1:5" ht="18">
      <c r="A575" s="304" t="s">
        <v>780</v>
      </c>
      <c r="B575" s="327" t="s">
        <v>1100</v>
      </c>
      <c r="C575" s="309" t="s">
        <v>81</v>
      </c>
      <c r="E575" s="310"/>
    </row>
    <row r="576" spans="1:5" ht="18">
      <c r="A576" s="304" t="s">
        <v>781</v>
      </c>
      <c r="B576" s="327" t="s">
        <v>1101</v>
      </c>
      <c r="C576" s="309" t="s">
        <v>81</v>
      </c>
      <c r="E576" s="310"/>
    </row>
    <row r="577" spans="1:5" ht="18">
      <c r="A577" s="304" t="s">
        <v>782</v>
      </c>
      <c r="B577" s="327" t="s">
        <v>1102</v>
      </c>
      <c r="C577" s="309" t="s">
        <v>81</v>
      </c>
      <c r="E577" s="310"/>
    </row>
    <row r="578" spans="1:5" ht="18">
      <c r="A578" s="304" t="s">
        <v>783</v>
      </c>
      <c r="B578" s="328" t="s">
        <v>1103</v>
      </c>
      <c r="C578" s="309" t="s">
        <v>81</v>
      </c>
      <c r="E578" s="310"/>
    </row>
    <row r="579" spans="1:5" ht="18">
      <c r="A579" s="304" t="s">
        <v>784</v>
      </c>
      <c r="B579" s="327" t="s">
        <v>1104</v>
      </c>
      <c r="C579" s="309" t="s">
        <v>81</v>
      </c>
      <c r="E579" s="310"/>
    </row>
    <row r="580" spans="1:5" ht="18">
      <c r="A580" s="304" t="s">
        <v>785</v>
      </c>
      <c r="B580" s="327" t="s">
        <v>1105</v>
      </c>
      <c r="C580" s="309" t="s">
        <v>81</v>
      </c>
      <c r="E580" s="310"/>
    </row>
    <row r="581" spans="1:5" ht="18.75" thickBot="1">
      <c r="A581" s="304" t="s">
        <v>786</v>
      </c>
      <c r="B581" s="330" t="s">
        <v>1106</v>
      </c>
      <c r="C581" s="309" t="s">
        <v>81</v>
      </c>
      <c r="E581" s="310"/>
    </row>
    <row r="582" spans="1:5" ht="18">
      <c r="A582" s="304" t="s">
        <v>787</v>
      </c>
      <c r="B582" s="333" t="s">
        <v>1107</v>
      </c>
      <c r="C582" s="309" t="s">
        <v>81</v>
      </c>
      <c r="E582" s="310"/>
    </row>
    <row r="583" spans="1:5" ht="18">
      <c r="A583" s="304" t="s">
        <v>788</v>
      </c>
      <c r="B583" s="327" t="s">
        <v>1108</v>
      </c>
      <c r="C583" s="309" t="s">
        <v>81</v>
      </c>
      <c r="E583" s="310"/>
    </row>
    <row r="584" spans="1:5" ht="18">
      <c r="A584" s="304" t="s">
        <v>789</v>
      </c>
      <c r="B584" s="327" t="s">
        <v>1109</v>
      </c>
      <c r="C584" s="309" t="s">
        <v>81</v>
      </c>
      <c r="E584" s="310"/>
    </row>
    <row r="585" spans="1:5" ht="18">
      <c r="A585" s="304" t="s">
        <v>790</v>
      </c>
      <c r="B585" s="327" t="s">
        <v>1110</v>
      </c>
      <c r="C585" s="309" t="s">
        <v>81</v>
      </c>
      <c r="E585" s="310"/>
    </row>
    <row r="586" spans="1:5" ht="18">
      <c r="A586" s="304" t="s">
        <v>791</v>
      </c>
      <c r="B586" s="327" t="s">
        <v>1111</v>
      </c>
      <c r="C586" s="309" t="s">
        <v>81</v>
      </c>
      <c r="E586" s="310"/>
    </row>
    <row r="587" spans="1:5" ht="18">
      <c r="A587" s="304" t="s">
        <v>792</v>
      </c>
      <c r="B587" s="327" t="s">
        <v>1112</v>
      </c>
      <c r="C587" s="309" t="s">
        <v>81</v>
      </c>
      <c r="E587" s="310"/>
    </row>
    <row r="588" spans="1:5" ht="18">
      <c r="A588" s="304" t="s">
        <v>793</v>
      </c>
      <c r="B588" s="327" t="s">
        <v>1113</v>
      </c>
      <c r="C588" s="309" t="s">
        <v>81</v>
      </c>
      <c r="E588" s="310"/>
    </row>
    <row r="589" spans="1:5" ht="18">
      <c r="A589" s="304" t="s">
        <v>794</v>
      </c>
      <c r="B589" s="327" t="s">
        <v>1114</v>
      </c>
      <c r="C589" s="309" t="s">
        <v>81</v>
      </c>
      <c r="E589" s="310"/>
    </row>
    <row r="590" spans="1:5" ht="18">
      <c r="A590" s="304" t="s">
        <v>795</v>
      </c>
      <c r="B590" s="328" t="s">
        <v>1115</v>
      </c>
      <c r="C590" s="309" t="s">
        <v>81</v>
      </c>
      <c r="E590" s="310"/>
    </row>
    <row r="591" spans="1:5" ht="18">
      <c r="A591" s="304" t="s">
        <v>796</v>
      </c>
      <c r="B591" s="327" t="s">
        <v>1116</v>
      </c>
      <c r="C591" s="309" t="s">
        <v>81</v>
      </c>
      <c r="E591" s="310"/>
    </row>
    <row r="592" spans="1:5" ht="18">
      <c r="A592" s="304" t="s">
        <v>797</v>
      </c>
      <c r="B592" s="327" t="s">
        <v>1117</v>
      </c>
      <c r="C592" s="309" t="s">
        <v>81</v>
      </c>
      <c r="E592" s="310"/>
    </row>
    <row r="593" spans="1:5" ht="18">
      <c r="A593" s="304" t="s">
        <v>798</v>
      </c>
      <c r="B593" s="327" t="s">
        <v>1118</v>
      </c>
      <c r="C593" s="309" t="s">
        <v>81</v>
      </c>
      <c r="E593" s="310"/>
    </row>
    <row r="594" spans="1:5" ht="18">
      <c r="A594" s="304" t="s">
        <v>799</v>
      </c>
      <c r="B594" s="327" t="s">
        <v>1119</v>
      </c>
      <c r="C594" s="309" t="s">
        <v>81</v>
      </c>
      <c r="E594" s="310"/>
    </row>
    <row r="595" spans="1:5" ht="18">
      <c r="A595" s="304" t="s">
        <v>800</v>
      </c>
      <c r="B595" s="327" t="s">
        <v>1120</v>
      </c>
      <c r="C595" s="309" t="s">
        <v>81</v>
      </c>
      <c r="E595" s="310"/>
    </row>
    <row r="596" spans="1:5" ht="18">
      <c r="A596" s="304" t="s">
        <v>801</v>
      </c>
      <c r="B596" s="327" t="s">
        <v>1121</v>
      </c>
      <c r="C596" s="309" t="s">
        <v>81</v>
      </c>
      <c r="E596" s="310"/>
    </row>
    <row r="597" spans="1:5" ht="18">
      <c r="A597" s="304" t="s">
        <v>802</v>
      </c>
      <c r="B597" s="327" t="s">
        <v>1122</v>
      </c>
      <c r="C597" s="309" t="s">
        <v>81</v>
      </c>
      <c r="E597" s="310"/>
    </row>
    <row r="598" spans="1:5" ht="18">
      <c r="A598" s="304" t="s">
        <v>803</v>
      </c>
      <c r="B598" s="327" t="s">
        <v>1123</v>
      </c>
      <c r="C598" s="309" t="s">
        <v>81</v>
      </c>
      <c r="E598" s="310"/>
    </row>
    <row r="599" spans="1:5" ht="18.75" thickBot="1">
      <c r="A599" s="304" t="s">
        <v>804</v>
      </c>
      <c r="B599" s="334" t="s">
        <v>1124</v>
      </c>
      <c r="C599" s="309" t="s">
        <v>81</v>
      </c>
      <c r="E599" s="310"/>
    </row>
    <row r="600" spans="1:5" ht="18.75">
      <c r="A600" s="304" t="s">
        <v>805</v>
      </c>
      <c r="B600" s="326" t="s">
        <v>1125</v>
      </c>
      <c r="C600" s="309" t="s">
        <v>81</v>
      </c>
      <c r="E600" s="310"/>
    </row>
    <row r="601" spans="1:5" ht="18.75">
      <c r="A601" s="304" t="s">
        <v>806</v>
      </c>
      <c r="B601" s="327" t="s">
        <v>1126</v>
      </c>
      <c r="C601" s="309" t="s">
        <v>81</v>
      </c>
      <c r="E601" s="310"/>
    </row>
    <row r="602" spans="1:5" ht="18.75">
      <c r="A602" s="304" t="s">
        <v>807</v>
      </c>
      <c r="B602" s="327" t="s">
        <v>1127</v>
      </c>
      <c r="C602" s="309" t="s">
        <v>81</v>
      </c>
      <c r="E602" s="310"/>
    </row>
    <row r="603" spans="1:5" ht="18.75">
      <c r="A603" s="304" t="s">
        <v>808</v>
      </c>
      <c r="B603" s="327" t="s">
        <v>1128</v>
      </c>
      <c r="C603" s="309" t="s">
        <v>81</v>
      </c>
      <c r="E603" s="310"/>
    </row>
    <row r="604" spans="1:5" ht="19.5">
      <c r="A604" s="304" t="s">
        <v>809</v>
      </c>
      <c r="B604" s="328" t="s">
        <v>1129</v>
      </c>
      <c r="C604" s="309" t="s">
        <v>81</v>
      </c>
      <c r="E604" s="310"/>
    </row>
    <row r="605" spans="1:5" ht="18.75">
      <c r="A605" s="304" t="s">
        <v>810</v>
      </c>
      <c r="B605" s="327" t="s">
        <v>1130</v>
      </c>
      <c r="C605" s="309" t="s">
        <v>81</v>
      </c>
      <c r="E605" s="310"/>
    </row>
    <row r="606" spans="1:5" ht="19.5" thickBot="1">
      <c r="A606" s="304" t="s">
        <v>811</v>
      </c>
      <c r="B606" s="330" t="s">
        <v>1131</v>
      </c>
      <c r="C606" s="309" t="s">
        <v>81</v>
      </c>
      <c r="E606" s="310"/>
    </row>
    <row r="607" spans="1:5" ht="18.75">
      <c r="A607" s="304" t="s">
        <v>812</v>
      </c>
      <c r="B607" s="326" t="s">
        <v>1132</v>
      </c>
      <c r="C607" s="309" t="s">
        <v>81</v>
      </c>
      <c r="E607" s="310"/>
    </row>
    <row r="608" spans="1:5" ht="18.75">
      <c r="A608" s="304" t="s">
        <v>813</v>
      </c>
      <c r="B608" s="327" t="s">
        <v>991</v>
      </c>
      <c r="C608" s="309" t="s">
        <v>81</v>
      </c>
      <c r="E608" s="310"/>
    </row>
    <row r="609" spans="1:5" ht="18.75">
      <c r="A609" s="304" t="s">
        <v>814</v>
      </c>
      <c r="B609" s="327" t="s">
        <v>1133</v>
      </c>
      <c r="C609" s="309" t="s">
        <v>81</v>
      </c>
      <c r="E609" s="310"/>
    </row>
    <row r="610" spans="1:5" ht="18.75">
      <c r="A610" s="304" t="s">
        <v>815</v>
      </c>
      <c r="B610" s="327" t="s">
        <v>1134</v>
      </c>
      <c r="C610" s="309" t="s">
        <v>81</v>
      </c>
      <c r="E610" s="310"/>
    </row>
    <row r="611" spans="1:5" ht="18.75">
      <c r="A611" s="304" t="s">
        <v>816</v>
      </c>
      <c r="B611" s="327" t="s">
        <v>1135</v>
      </c>
      <c r="C611" s="309" t="s">
        <v>81</v>
      </c>
      <c r="E611" s="310"/>
    </row>
    <row r="612" spans="1:5" ht="19.5">
      <c r="A612" s="304" t="s">
        <v>817</v>
      </c>
      <c r="B612" s="328" t="s">
        <v>1136</v>
      </c>
      <c r="C612" s="309" t="s">
        <v>81</v>
      </c>
      <c r="E612" s="310"/>
    </row>
    <row r="613" spans="1:5" ht="18.75">
      <c r="A613" s="304" t="s">
        <v>818</v>
      </c>
      <c r="B613" s="327" t="s">
        <v>1137</v>
      </c>
      <c r="C613" s="309" t="s">
        <v>81</v>
      </c>
      <c r="E613" s="310"/>
    </row>
    <row r="614" spans="1:5" ht="19.5" thickBot="1">
      <c r="A614" s="304" t="s">
        <v>819</v>
      </c>
      <c r="B614" s="330" t="s">
        <v>1138</v>
      </c>
      <c r="C614" s="309" t="s">
        <v>81</v>
      </c>
      <c r="E614" s="310"/>
    </row>
    <row r="615" spans="1:5" ht="18.75">
      <c r="A615" s="304" t="s">
        <v>820</v>
      </c>
      <c r="B615" s="326" t="s">
        <v>1139</v>
      </c>
      <c r="C615" s="309" t="s">
        <v>81</v>
      </c>
      <c r="E615" s="310"/>
    </row>
    <row r="616" spans="1:5" ht="18.75">
      <c r="A616" s="304" t="s">
        <v>821</v>
      </c>
      <c r="B616" s="327" t="s">
        <v>1140</v>
      </c>
      <c r="C616" s="309" t="s">
        <v>81</v>
      </c>
      <c r="E616" s="310"/>
    </row>
    <row r="617" spans="1:5" ht="18.75">
      <c r="A617" s="304" t="s">
        <v>822</v>
      </c>
      <c r="B617" s="327" t="s">
        <v>1141</v>
      </c>
      <c r="C617" s="309" t="s">
        <v>81</v>
      </c>
      <c r="E617" s="310"/>
    </row>
    <row r="618" spans="1:5" ht="18.75">
      <c r="A618" s="304" t="s">
        <v>823</v>
      </c>
      <c r="B618" s="327" t="s">
        <v>1142</v>
      </c>
      <c r="C618" s="309" t="s">
        <v>81</v>
      </c>
      <c r="E618" s="310"/>
    </row>
    <row r="619" spans="1:5" ht="19.5">
      <c r="A619" s="304" t="s">
        <v>824</v>
      </c>
      <c r="B619" s="328" t="s">
        <v>1143</v>
      </c>
      <c r="C619" s="309" t="s">
        <v>81</v>
      </c>
      <c r="E619" s="310"/>
    </row>
    <row r="620" spans="1:5" ht="18.75">
      <c r="A620" s="304" t="s">
        <v>825</v>
      </c>
      <c r="B620" s="327" t="s">
        <v>1144</v>
      </c>
      <c r="C620" s="309" t="s">
        <v>81</v>
      </c>
      <c r="E620" s="310"/>
    </row>
    <row r="621" spans="1:5" ht="19.5" thickBot="1">
      <c r="A621" s="304" t="s">
        <v>826</v>
      </c>
      <c r="B621" s="330" t="s">
        <v>1145</v>
      </c>
      <c r="C621" s="309" t="s">
        <v>81</v>
      </c>
      <c r="E621" s="310"/>
    </row>
    <row r="622" spans="1:5" ht="18.75">
      <c r="A622" s="304" t="s">
        <v>827</v>
      </c>
      <c r="B622" s="326" t="s">
        <v>1146</v>
      </c>
      <c r="C622" s="309" t="s">
        <v>81</v>
      </c>
      <c r="E622" s="310"/>
    </row>
    <row r="623" spans="1:5" ht="18.75">
      <c r="A623" s="304" t="s">
        <v>828</v>
      </c>
      <c r="B623" s="327" t="s">
        <v>1147</v>
      </c>
      <c r="C623" s="309" t="s">
        <v>81</v>
      </c>
      <c r="E623" s="310"/>
    </row>
    <row r="624" spans="1:5" ht="19.5">
      <c r="A624" s="304" t="s">
        <v>829</v>
      </c>
      <c r="B624" s="328" t="s">
        <v>1148</v>
      </c>
      <c r="C624" s="309" t="s">
        <v>81</v>
      </c>
      <c r="E624" s="310"/>
    </row>
    <row r="625" spans="1:5" ht="19.5" thickBot="1">
      <c r="A625" s="304" t="s">
        <v>830</v>
      </c>
      <c r="B625" s="330" t="s">
        <v>1149</v>
      </c>
      <c r="C625" s="309" t="s">
        <v>81</v>
      </c>
      <c r="E625" s="310"/>
    </row>
    <row r="626" spans="1:5" ht="18.75">
      <c r="A626" s="304" t="s">
        <v>831</v>
      </c>
      <c r="B626" s="326" t="s">
        <v>1150</v>
      </c>
      <c r="C626" s="309" t="s">
        <v>81</v>
      </c>
      <c r="E626" s="310"/>
    </row>
    <row r="627" spans="1:5" ht="18.75">
      <c r="A627" s="304" t="s">
        <v>832</v>
      </c>
      <c r="B627" s="327" t="s">
        <v>1151</v>
      </c>
      <c r="C627" s="309" t="s">
        <v>81</v>
      </c>
      <c r="E627" s="310"/>
    </row>
    <row r="628" spans="1:5" ht="18.75">
      <c r="A628" s="304" t="s">
        <v>833</v>
      </c>
      <c r="B628" s="327" t="s">
        <v>1152</v>
      </c>
      <c r="C628" s="309" t="s">
        <v>81</v>
      </c>
      <c r="E628" s="310"/>
    </row>
    <row r="629" spans="1:5" ht="18.75">
      <c r="A629" s="304" t="s">
        <v>834</v>
      </c>
      <c r="B629" s="327" t="s">
        <v>1153</v>
      </c>
      <c r="C629" s="309" t="s">
        <v>81</v>
      </c>
      <c r="E629" s="310"/>
    </row>
    <row r="630" spans="1:5" ht="18.75">
      <c r="A630" s="304" t="s">
        <v>835</v>
      </c>
      <c r="B630" s="327" t="s">
        <v>1154</v>
      </c>
      <c r="C630" s="309" t="s">
        <v>81</v>
      </c>
      <c r="E630" s="310"/>
    </row>
    <row r="631" spans="1:5" ht="18.75">
      <c r="A631" s="304" t="s">
        <v>836</v>
      </c>
      <c r="B631" s="327" t="s">
        <v>1155</v>
      </c>
      <c r="C631" s="309" t="s">
        <v>81</v>
      </c>
      <c r="E631" s="310"/>
    </row>
    <row r="632" spans="1:5" ht="18.75">
      <c r="A632" s="304" t="s">
        <v>837</v>
      </c>
      <c r="B632" s="327" t="s">
        <v>1156</v>
      </c>
      <c r="C632" s="309" t="s">
        <v>81</v>
      </c>
      <c r="E632" s="310"/>
    </row>
    <row r="633" spans="1:5" ht="18.75">
      <c r="A633" s="304" t="s">
        <v>838</v>
      </c>
      <c r="B633" s="327" t="s">
        <v>1157</v>
      </c>
      <c r="C633" s="309" t="s">
        <v>81</v>
      </c>
      <c r="E633" s="310"/>
    </row>
    <row r="634" spans="1:5" ht="19.5">
      <c r="A634" s="304" t="s">
        <v>839</v>
      </c>
      <c r="B634" s="328" t="s">
        <v>1158</v>
      </c>
      <c r="C634" s="309" t="s">
        <v>81</v>
      </c>
      <c r="E634" s="310"/>
    </row>
    <row r="635" spans="1:5" ht="19.5" thickBot="1">
      <c r="A635" s="304" t="s">
        <v>840</v>
      </c>
      <c r="B635" s="330" t="s">
        <v>1159</v>
      </c>
      <c r="C635" s="309" t="s">
        <v>81</v>
      </c>
      <c r="E635" s="310"/>
    </row>
    <row r="636" spans="1:5" ht="18.75">
      <c r="A636" s="304" t="s">
        <v>841</v>
      </c>
      <c r="B636" s="326" t="s">
        <v>156</v>
      </c>
      <c r="C636" s="309" t="s">
        <v>81</v>
      </c>
      <c r="E636" s="310"/>
    </row>
    <row r="637" spans="1:5" ht="18.75">
      <c r="A637" s="304" t="s">
        <v>842</v>
      </c>
      <c r="B637" s="327" t="s">
        <v>157</v>
      </c>
      <c r="C637" s="309" t="s">
        <v>81</v>
      </c>
      <c r="E637" s="310"/>
    </row>
    <row r="638" spans="1:5" ht="18.75">
      <c r="A638" s="304" t="s">
        <v>843</v>
      </c>
      <c r="B638" s="327" t="s">
        <v>158</v>
      </c>
      <c r="C638" s="309" t="s">
        <v>81</v>
      </c>
      <c r="E638" s="310"/>
    </row>
    <row r="639" spans="1:5" ht="18.75">
      <c r="A639" s="304" t="s">
        <v>844</v>
      </c>
      <c r="B639" s="327" t="s">
        <v>159</v>
      </c>
      <c r="C639" s="309" t="s">
        <v>81</v>
      </c>
      <c r="E639" s="310"/>
    </row>
    <row r="640" spans="1:5" ht="18.75">
      <c r="A640" s="304" t="s">
        <v>845</v>
      </c>
      <c r="B640" s="327" t="s">
        <v>160</v>
      </c>
      <c r="C640" s="309" t="s">
        <v>81</v>
      </c>
      <c r="E640" s="310"/>
    </row>
    <row r="641" spans="1:5" ht="18.75">
      <c r="A641" s="304" t="s">
        <v>846</v>
      </c>
      <c r="B641" s="327" t="s">
        <v>161</v>
      </c>
      <c r="C641" s="309" t="s">
        <v>81</v>
      </c>
      <c r="E641" s="310"/>
    </row>
    <row r="642" spans="1:5" ht="18.75">
      <c r="A642" s="304" t="s">
        <v>847</v>
      </c>
      <c r="B642" s="327" t="s">
        <v>162</v>
      </c>
      <c r="C642" s="309" t="s">
        <v>81</v>
      </c>
      <c r="E642" s="310"/>
    </row>
    <row r="643" spans="1:5" ht="18.75">
      <c r="A643" s="304" t="s">
        <v>848</v>
      </c>
      <c r="B643" s="327" t="s">
        <v>163</v>
      </c>
      <c r="C643" s="309" t="s">
        <v>81</v>
      </c>
      <c r="E643" s="310"/>
    </row>
    <row r="644" spans="1:5" ht="18.75">
      <c r="A644" s="304" t="s">
        <v>849</v>
      </c>
      <c r="B644" s="327" t="s">
        <v>440</v>
      </c>
      <c r="C644" s="309" t="s">
        <v>81</v>
      </c>
      <c r="E644" s="310"/>
    </row>
    <row r="645" spans="1:5" ht="18.75">
      <c r="A645" s="304" t="s">
        <v>850</v>
      </c>
      <c r="B645" s="327" t="s">
        <v>441</v>
      </c>
      <c r="C645" s="309" t="s">
        <v>81</v>
      </c>
      <c r="E645" s="310"/>
    </row>
    <row r="646" spans="1:5" ht="18.75">
      <c r="A646" s="304" t="s">
        <v>851</v>
      </c>
      <c r="B646" s="327" t="s">
        <v>442</v>
      </c>
      <c r="C646" s="309" t="s">
        <v>81</v>
      </c>
      <c r="E646" s="310"/>
    </row>
    <row r="647" spans="1:5" ht="18.75">
      <c r="A647" s="304" t="s">
        <v>852</v>
      </c>
      <c r="B647" s="327" t="s">
        <v>443</v>
      </c>
      <c r="C647" s="309" t="s">
        <v>81</v>
      </c>
      <c r="E647" s="310"/>
    </row>
    <row r="648" spans="1:5" ht="18.75">
      <c r="A648" s="304" t="s">
        <v>853</v>
      </c>
      <c r="B648" s="327" t="s">
        <v>444</v>
      </c>
      <c r="C648" s="309" t="s">
        <v>81</v>
      </c>
      <c r="E648" s="310"/>
    </row>
    <row r="649" spans="1:5" ht="18.75">
      <c r="A649" s="304" t="s">
        <v>854</v>
      </c>
      <c r="B649" s="327" t="s">
        <v>445</v>
      </c>
      <c r="C649" s="309" t="s">
        <v>81</v>
      </c>
      <c r="E649" s="310"/>
    </row>
    <row r="650" spans="1:5" ht="18.75">
      <c r="A650" s="304" t="s">
        <v>855</v>
      </c>
      <c r="B650" s="327" t="s">
        <v>446</v>
      </c>
      <c r="C650" s="309" t="s">
        <v>81</v>
      </c>
      <c r="E650" s="310"/>
    </row>
    <row r="651" spans="1:5" ht="18.75">
      <c r="A651" s="304" t="s">
        <v>856</v>
      </c>
      <c r="B651" s="327" t="s">
        <v>447</v>
      </c>
      <c r="C651" s="309" t="s">
        <v>81</v>
      </c>
      <c r="E651" s="310"/>
    </row>
    <row r="652" spans="1:5" ht="18.75">
      <c r="A652" s="304" t="s">
        <v>857</v>
      </c>
      <c r="B652" s="327" t="s">
        <v>448</v>
      </c>
      <c r="C652" s="309" t="s">
        <v>81</v>
      </c>
      <c r="E652" s="310"/>
    </row>
    <row r="653" spans="1:5" ht="18.75">
      <c r="A653" s="304" t="s">
        <v>858</v>
      </c>
      <c r="B653" s="327" t="s">
        <v>449</v>
      </c>
      <c r="C653" s="309" t="s">
        <v>81</v>
      </c>
      <c r="E653" s="310"/>
    </row>
    <row r="654" spans="1:5" ht="18.75">
      <c r="A654" s="304" t="s">
        <v>859</v>
      </c>
      <c r="B654" s="327" t="s">
        <v>450</v>
      </c>
      <c r="C654" s="309" t="s">
        <v>81</v>
      </c>
      <c r="E654" s="310"/>
    </row>
    <row r="655" spans="1:5" ht="18.75">
      <c r="A655" s="304" t="s">
        <v>860</v>
      </c>
      <c r="B655" s="327" t="s">
        <v>451</v>
      </c>
      <c r="C655" s="309" t="s">
        <v>81</v>
      </c>
      <c r="E655" s="310"/>
    </row>
    <row r="656" spans="1:5" ht="18.75">
      <c r="A656" s="304" t="s">
        <v>861</v>
      </c>
      <c r="B656" s="327" t="s">
        <v>452</v>
      </c>
      <c r="C656" s="309" t="s">
        <v>81</v>
      </c>
      <c r="E656" s="310"/>
    </row>
    <row r="657" spans="1:5" ht="18.75">
      <c r="A657" s="304" t="s">
        <v>862</v>
      </c>
      <c r="B657" s="327" t="s">
        <v>453</v>
      </c>
      <c r="C657" s="309" t="s">
        <v>81</v>
      </c>
      <c r="E657" s="310"/>
    </row>
    <row r="658" spans="1:5" ht="18.75">
      <c r="A658" s="304" t="s">
        <v>863</v>
      </c>
      <c r="B658" s="327" t="s">
        <v>454</v>
      </c>
      <c r="C658" s="309" t="s">
        <v>81</v>
      </c>
      <c r="E658" s="310"/>
    </row>
    <row r="659" spans="1:5" ht="18.75">
      <c r="A659" s="304" t="s">
        <v>864</v>
      </c>
      <c r="B659" s="327" t="s">
        <v>455</v>
      </c>
      <c r="C659" s="309" t="s">
        <v>81</v>
      </c>
      <c r="E659" s="310"/>
    </row>
    <row r="660" spans="1:5" ht="20.25" thickBot="1">
      <c r="A660" s="304" t="s">
        <v>865</v>
      </c>
      <c r="B660" s="335" t="s">
        <v>456</v>
      </c>
      <c r="C660" s="309" t="s">
        <v>81</v>
      </c>
      <c r="E660" s="310"/>
    </row>
    <row r="661" spans="1:5" ht="18.75">
      <c r="A661" s="304" t="s">
        <v>866</v>
      </c>
      <c r="B661" s="326" t="s">
        <v>1160</v>
      </c>
      <c r="C661" s="309" t="s">
        <v>81</v>
      </c>
      <c r="E661" s="310"/>
    </row>
    <row r="662" spans="1:5" ht="18.75">
      <c r="A662" s="304" t="s">
        <v>867</v>
      </c>
      <c r="B662" s="327" t="s">
        <v>1161</v>
      </c>
      <c r="C662" s="309" t="s">
        <v>81</v>
      </c>
      <c r="E662" s="310"/>
    </row>
    <row r="663" spans="1:5" ht="18.75">
      <c r="A663" s="304" t="s">
        <v>868</v>
      </c>
      <c r="B663" s="327" t="s">
        <v>1162</v>
      </c>
      <c r="C663" s="309" t="s">
        <v>81</v>
      </c>
      <c r="E663" s="310"/>
    </row>
    <row r="664" spans="1:5" ht="18.75">
      <c r="A664" s="304" t="s">
        <v>869</v>
      </c>
      <c r="B664" s="327" t="s">
        <v>1163</v>
      </c>
      <c r="C664" s="309" t="s">
        <v>81</v>
      </c>
      <c r="E664" s="310"/>
    </row>
    <row r="665" spans="1:5" ht="18.75">
      <c r="A665" s="304" t="s">
        <v>870</v>
      </c>
      <c r="B665" s="327" t="s">
        <v>1164</v>
      </c>
      <c r="C665" s="309" t="s">
        <v>81</v>
      </c>
      <c r="E665" s="310"/>
    </row>
    <row r="666" spans="1:5" ht="18.75">
      <c r="A666" s="304" t="s">
        <v>871</v>
      </c>
      <c r="B666" s="327" t="s">
        <v>1165</v>
      </c>
      <c r="C666" s="309" t="s">
        <v>81</v>
      </c>
      <c r="E666" s="310"/>
    </row>
    <row r="667" spans="1:5" ht="18.75">
      <c r="A667" s="304" t="s">
        <v>872</v>
      </c>
      <c r="B667" s="327" t="s">
        <v>1166</v>
      </c>
      <c r="C667" s="309" t="s">
        <v>81</v>
      </c>
      <c r="E667" s="310"/>
    </row>
    <row r="668" spans="1:5" ht="18.75">
      <c r="A668" s="304" t="s">
        <v>873</v>
      </c>
      <c r="B668" s="327" t="s">
        <v>1167</v>
      </c>
      <c r="C668" s="309" t="s">
        <v>81</v>
      </c>
      <c r="E668" s="310"/>
    </row>
    <row r="669" spans="1:5" ht="18.75">
      <c r="A669" s="304" t="s">
        <v>874</v>
      </c>
      <c r="B669" s="327" t="s">
        <v>1168</v>
      </c>
      <c r="C669" s="309" t="s">
        <v>81</v>
      </c>
      <c r="E669" s="310"/>
    </row>
    <row r="670" spans="1:5" ht="18.75">
      <c r="A670" s="304" t="s">
        <v>875</v>
      </c>
      <c r="B670" s="327" t="s">
        <v>1169</v>
      </c>
      <c r="C670" s="309" t="s">
        <v>81</v>
      </c>
      <c r="E670" s="310"/>
    </row>
    <row r="671" spans="1:5" ht="18.75">
      <c r="A671" s="304" t="s">
        <v>876</v>
      </c>
      <c r="B671" s="327" t="s">
        <v>1170</v>
      </c>
      <c r="C671" s="309" t="s">
        <v>81</v>
      </c>
      <c r="E671" s="310"/>
    </row>
    <row r="672" spans="1:5" ht="18.75">
      <c r="A672" s="304" t="s">
        <v>877</v>
      </c>
      <c r="B672" s="327" t="s">
        <v>1171</v>
      </c>
      <c r="C672" s="309" t="s">
        <v>81</v>
      </c>
      <c r="E672" s="310"/>
    </row>
    <row r="673" spans="1:5" ht="18.75">
      <c r="A673" s="304" t="s">
        <v>878</v>
      </c>
      <c r="B673" s="327" t="s">
        <v>1172</v>
      </c>
      <c r="C673" s="309" t="s">
        <v>81</v>
      </c>
      <c r="E673" s="310"/>
    </row>
    <row r="674" spans="1:5" ht="18.75">
      <c r="A674" s="304" t="s">
        <v>879</v>
      </c>
      <c r="B674" s="327" t="s">
        <v>1173</v>
      </c>
      <c r="C674" s="309" t="s">
        <v>81</v>
      </c>
      <c r="E674" s="310"/>
    </row>
    <row r="675" spans="1:5" ht="18.75">
      <c r="A675" s="304" t="s">
        <v>880</v>
      </c>
      <c r="B675" s="327" t="s">
        <v>1174</v>
      </c>
      <c r="C675" s="309" t="s">
        <v>81</v>
      </c>
      <c r="E675" s="310"/>
    </row>
    <row r="676" spans="1:5" ht="18.75">
      <c r="A676" s="304" t="s">
        <v>881</v>
      </c>
      <c r="B676" s="327" t="s">
        <v>1175</v>
      </c>
      <c r="C676" s="309" t="s">
        <v>81</v>
      </c>
      <c r="E676" s="310"/>
    </row>
    <row r="677" spans="1:5" ht="18.75">
      <c r="A677" s="304" t="s">
        <v>882</v>
      </c>
      <c r="B677" s="327" t="s">
        <v>1176</v>
      </c>
      <c r="C677" s="309" t="s">
        <v>81</v>
      </c>
      <c r="E677" s="310"/>
    </row>
    <row r="678" spans="1:5" ht="18.75">
      <c r="A678" s="304" t="s">
        <v>883</v>
      </c>
      <c r="B678" s="327" t="s">
        <v>1177</v>
      </c>
      <c r="C678" s="309" t="s">
        <v>81</v>
      </c>
      <c r="E678" s="310"/>
    </row>
    <row r="679" spans="1:5" ht="18.75">
      <c r="A679" s="304" t="s">
        <v>884</v>
      </c>
      <c r="B679" s="327" t="s">
        <v>1178</v>
      </c>
      <c r="C679" s="309" t="s">
        <v>81</v>
      </c>
      <c r="E679" s="310"/>
    </row>
    <row r="680" spans="1:5" ht="18.75">
      <c r="A680" s="304" t="s">
        <v>885</v>
      </c>
      <c r="B680" s="327" t="s">
        <v>1179</v>
      </c>
      <c r="C680" s="309" t="s">
        <v>81</v>
      </c>
      <c r="E680" s="310"/>
    </row>
    <row r="681" spans="1:5" ht="18.75">
      <c r="A681" s="304" t="s">
        <v>886</v>
      </c>
      <c r="B681" s="327" t="s">
        <v>1180</v>
      </c>
      <c r="C681" s="309" t="s">
        <v>81</v>
      </c>
      <c r="E681" s="310"/>
    </row>
    <row r="682" spans="1:5" ht="19.5" thickBot="1">
      <c r="A682" s="304" t="s">
        <v>887</v>
      </c>
      <c r="B682" s="330" t="s">
        <v>1181</v>
      </c>
      <c r="C682" s="309" t="s">
        <v>81</v>
      </c>
      <c r="E682" s="310"/>
    </row>
    <row r="683" spans="1:5" ht="18.75">
      <c r="A683" s="304" t="s">
        <v>888</v>
      </c>
      <c r="B683" s="326" t="s">
        <v>1182</v>
      </c>
      <c r="C683" s="309" t="s">
        <v>81</v>
      </c>
      <c r="E683" s="310"/>
    </row>
    <row r="684" spans="1:5" ht="18.75">
      <c r="A684" s="304" t="s">
        <v>889</v>
      </c>
      <c r="B684" s="327" t="s">
        <v>1183</v>
      </c>
      <c r="C684" s="309" t="s">
        <v>81</v>
      </c>
      <c r="E684" s="310"/>
    </row>
    <row r="685" spans="1:5" ht="18.75">
      <c r="A685" s="304" t="s">
        <v>890</v>
      </c>
      <c r="B685" s="327" t="s">
        <v>1184</v>
      </c>
      <c r="C685" s="309" t="s">
        <v>81</v>
      </c>
      <c r="E685" s="310"/>
    </row>
    <row r="686" spans="1:5" ht="18.75">
      <c r="A686" s="304" t="s">
        <v>891</v>
      </c>
      <c r="B686" s="327" t="s">
        <v>1185</v>
      </c>
      <c r="C686" s="309" t="s">
        <v>81</v>
      </c>
      <c r="E686" s="310"/>
    </row>
    <row r="687" spans="1:5" ht="18.75">
      <c r="A687" s="304" t="s">
        <v>892</v>
      </c>
      <c r="B687" s="327" t="s">
        <v>1186</v>
      </c>
      <c r="C687" s="309" t="s">
        <v>81</v>
      </c>
      <c r="E687" s="310"/>
    </row>
    <row r="688" spans="1:3" ht="18.75">
      <c r="A688" s="304" t="s">
        <v>893</v>
      </c>
      <c r="B688" s="327" t="s">
        <v>1187</v>
      </c>
      <c r="C688" s="309" t="s">
        <v>81</v>
      </c>
    </row>
    <row r="689" spans="1:3" ht="18.75">
      <c r="A689" s="304" t="s">
        <v>894</v>
      </c>
      <c r="B689" s="327" t="s">
        <v>1188</v>
      </c>
      <c r="C689" s="309" t="s">
        <v>81</v>
      </c>
    </row>
    <row r="690" spans="1:3" ht="18.75">
      <c r="A690" s="304" t="s">
        <v>895</v>
      </c>
      <c r="B690" s="327" t="s">
        <v>1189</v>
      </c>
      <c r="C690" s="309" t="s">
        <v>81</v>
      </c>
    </row>
    <row r="691" spans="1:3" ht="18.75">
      <c r="A691" s="304" t="s">
        <v>896</v>
      </c>
      <c r="B691" s="327" t="s">
        <v>1190</v>
      </c>
      <c r="C691" s="309" t="s">
        <v>81</v>
      </c>
    </row>
    <row r="692" spans="1:3" ht="19.5">
      <c r="A692" s="304" t="s">
        <v>897</v>
      </c>
      <c r="B692" s="328" t="s">
        <v>1191</v>
      </c>
      <c r="C692" s="309" t="s">
        <v>81</v>
      </c>
    </row>
    <row r="693" spans="1:3" ht="19.5" thickBot="1">
      <c r="A693" s="304" t="s">
        <v>898</v>
      </c>
      <c r="B693" s="330" t="s">
        <v>1192</v>
      </c>
      <c r="C693" s="309" t="s">
        <v>81</v>
      </c>
    </row>
    <row r="694" spans="1:3" ht="18.75">
      <c r="A694" s="304" t="s">
        <v>899</v>
      </c>
      <c r="B694" s="326" t="s">
        <v>1193</v>
      </c>
      <c r="C694" s="309" t="s">
        <v>81</v>
      </c>
    </row>
    <row r="695" spans="1:3" ht="18.75">
      <c r="A695" s="304" t="s">
        <v>900</v>
      </c>
      <c r="B695" s="327" t="s">
        <v>1194</v>
      </c>
      <c r="C695" s="309" t="s">
        <v>81</v>
      </c>
    </row>
    <row r="696" spans="1:3" ht="18.75">
      <c r="A696" s="304" t="s">
        <v>901</v>
      </c>
      <c r="B696" s="327" t="s">
        <v>1195</v>
      </c>
      <c r="C696" s="309" t="s">
        <v>81</v>
      </c>
    </row>
    <row r="697" spans="1:3" ht="18.75">
      <c r="A697" s="304" t="s">
        <v>902</v>
      </c>
      <c r="B697" s="327" t="s">
        <v>1196</v>
      </c>
      <c r="C697" s="309" t="s">
        <v>81</v>
      </c>
    </row>
    <row r="698" spans="1:3" ht="20.25" thickBot="1">
      <c r="A698" s="304" t="s">
        <v>903</v>
      </c>
      <c r="B698" s="335" t="s">
        <v>1197</v>
      </c>
      <c r="C698" s="309" t="s">
        <v>81</v>
      </c>
    </row>
    <row r="699" spans="1:3" ht="18.75">
      <c r="A699" s="304" t="s">
        <v>904</v>
      </c>
      <c r="B699" s="326" t="s">
        <v>1198</v>
      </c>
      <c r="C699" s="309" t="s">
        <v>81</v>
      </c>
    </row>
    <row r="700" spans="1:3" ht="18.75">
      <c r="A700" s="304" t="s">
        <v>905</v>
      </c>
      <c r="B700" s="327" t="s">
        <v>1199</v>
      </c>
      <c r="C700" s="309" t="s">
        <v>81</v>
      </c>
    </row>
    <row r="701" spans="1:3" ht="18.75">
      <c r="A701" s="304" t="s">
        <v>906</v>
      </c>
      <c r="B701" s="327" t="s">
        <v>1200</v>
      </c>
      <c r="C701" s="309" t="s">
        <v>81</v>
      </c>
    </row>
    <row r="702" spans="1:3" ht="18.75">
      <c r="A702" s="304" t="s">
        <v>907</v>
      </c>
      <c r="B702" s="327" t="s">
        <v>1201</v>
      </c>
      <c r="C702" s="309" t="s">
        <v>81</v>
      </c>
    </row>
    <row r="703" spans="1:3" ht="18.75">
      <c r="A703" s="304" t="s">
        <v>908</v>
      </c>
      <c r="B703" s="327" t="s">
        <v>1202</v>
      </c>
      <c r="C703" s="309" t="s">
        <v>81</v>
      </c>
    </row>
    <row r="704" spans="1:3" ht="18.75">
      <c r="A704" s="304" t="s">
        <v>909</v>
      </c>
      <c r="B704" s="327" t="s">
        <v>1203</v>
      </c>
      <c r="C704" s="309" t="s">
        <v>81</v>
      </c>
    </row>
    <row r="705" spans="1:3" ht="18.75">
      <c r="A705" s="304" t="s">
        <v>910</v>
      </c>
      <c r="B705" s="327" t="s">
        <v>1204</v>
      </c>
      <c r="C705" s="309" t="s">
        <v>81</v>
      </c>
    </row>
    <row r="706" spans="1:3" ht="18.75">
      <c r="A706" s="304" t="s">
        <v>911</v>
      </c>
      <c r="B706" s="327" t="s">
        <v>1205</v>
      </c>
      <c r="C706" s="309" t="s">
        <v>81</v>
      </c>
    </row>
    <row r="707" spans="1:3" ht="18.75">
      <c r="A707" s="304" t="s">
        <v>912</v>
      </c>
      <c r="B707" s="327" t="s">
        <v>1206</v>
      </c>
      <c r="C707" s="309" t="s">
        <v>81</v>
      </c>
    </row>
    <row r="708" spans="1:3" ht="18.75">
      <c r="A708" s="304" t="s">
        <v>913</v>
      </c>
      <c r="B708" s="327" t="s">
        <v>1207</v>
      </c>
      <c r="C708" s="309" t="s">
        <v>81</v>
      </c>
    </row>
    <row r="709" spans="1:3" ht="20.25" thickBot="1">
      <c r="A709" s="304" t="s">
        <v>914</v>
      </c>
      <c r="B709" s="335" t="s">
        <v>1208</v>
      </c>
      <c r="C709" s="309" t="s">
        <v>81</v>
      </c>
    </row>
    <row r="710" spans="1:3" ht="18.75">
      <c r="A710" s="304" t="s">
        <v>915</v>
      </c>
      <c r="B710" s="326" t="s">
        <v>1209</v>
      </c>
      <c r="C710" s="309" t="s">
        <v>81</v>
      </c>
    </row>
    <row r="711" spans="1:3" ht="18.75">
      <c r="A711" s="304" t="s">
        <v>916</v>
      </c>
      <c r="B711" s="327" t="s">
        <v>1210</v>
      </c>
      <c r="C711" s="309" t="s">
        <v>81</v>
      </c>
    </row>
    <row r="712" spans="1:3" ht="18.75">
      <c r="A712" s="304" t="s">
        <v>917</v>
      </c>
      <c r="B712" s="327" t="s">
        <v>1211</v>
      </c>
      <c r="C712" s="309" t="s">
        <v>81</v>
      </c>
    </row>
    <row r="713" spans="1:3" ht="18.75">
      <c r="A713" s="304" t="s">
        <v>918</v>
      </c>
      <c r="B713" s="327" t="s">
        <v>1212</v>
      </c>
      <c r="C713" s="309" t="s">
        <v>81</v>
      </c>
    </row>
    <row r="714" spans="1:3" ht="18.75">
      <c r="A714" s="304" t="s">
        <v>919</v>
      </c>
      <c r="B714" s="327" t="s">
        <v>1213</v>
      </c>
      <c r="C714" s="309" t="s">
        <v>81</v>
      </c>
    </row>
    <row r="715" spans="1:3" ht="18.75">
      <c r="A715" s="304" t="s">
        <v>920</v>
      </c>
      <c r="B715" s="327" t="s">
        <v>1214</v>
      </c>
      <c r="C715" s="309" t="s">
        <v>81</v>
      </c>
    </row>
    <row r="716" spans="1:3" ht="18.75">
      <c r="A716" s="304" t="s">
        <v>921</v>
      </c>
      <c r="B716" s="327" t="s">
        <v>1215</v>
      </c>
      <c r="C716" s="309" t="s">
        <v>81</v>
      </c>
    </row>
    <row r="717" spans="1:3" ht="18.75">
      <c r="A717" s="304" t="s">
        <v>922</v>
      </c>
      <c r="B717" s="327" t="s">
        <v>1216</v>
      </c>
      <c r="C717" s="309" t="s">
        <v>81</v>
      </c>
    </row>
    <row r="718" spans="1:3" ht="18.75">
      <c r="A718" s="304" t="s">
        <v>923</v>
      </c>
      <c r="B718" s="327" t="s">
        <v>1217</v>
      </c>
      <c r="C718" s="309" t="s">
        <v>81</v>
      </c>
    </row>
    <row r="719" spans="1:3" ht="20.25" thickBot="1">
      <c r="A719" s="304" t="s">
        <v>924</v>
      </c>
      <c r="B719" s="335" t="s">
        <v>1218</v>
      </c>
      <c r="C719" s="309" t="s">
        <v>81</v>
      </c>
    </row>
    <row r="720" spans="1:3" ht="18.75">
      <c r="A720" s="304" t="s">
        <v>925</v>
      </c>
      <c r="B720" s="326" t="s">
        <v>1219</v>
      </c>
      <c r="C720" s="309" t="s">
        <v>81</v>
      </c>
    </row>
    <row r="721" spans="1:3" ht="18.75">
      <c r="A721" s="304" t="s">
        <v>926</v>
      </c>
      <c r="B721" s="327" t="s">
        <v>1220</v>
      </c>
      <c r="C721" s="309" t="s">
        <v>81</v>
      </c>
    </row>
    <row r="722" spans="1:3" ht="18.75">
      <c r="A722" s="304" t="s">
        <v>927</v>
      </c>
      <c r="B722" s="327" t="s">
        <v>1221</v>
      </c>
      <c r="C722" s="309" t="s">
        <v>81</v>
      </c>
    </row>
    <row r="723" spans="1:3" ht="18.75">
      <c r="A723" s="304" t="s">
        <v>928</v>
      </c>
      <c r="B723" s="327" t="s">
        <v>1222</v>
      </c>
      <c r="C723" s="309" t="s">
        <v>81</v>
      </c>
    </row>
    <row r="724" spans="1:3" ht="20.25" thickBot="1">
      <c r="A724" s="304" t="s">
        <v>929</v>
      </c>
      <c r="B724" s="335" t="s">
        <v>1223</v>
      </c>
      <c r="C724" s="309" t="s">
        <v>81</v>
      </c>
    </row>
    <row r="725" spans="1:3" ht="19.5">
      <c r="A725" s="336"/>
      <c r="B725" s="337"/>
      <c r="C725" s="309"/>
    </row>
    <row r="726" spans="1:3" ht="14.25">
      <c r="A726" s="338" t="s">
        <v>460</v>
      </c>
      <c r="B726" s="339" t="s">
        <v>459</v>
      </c>
      <c r="C726" s="340" t="s">
        <v>460</v>
      </c>
    </row>
    <row r="727" spans="1:3" ht="14.25">
      <c r="A727" s="341"/>
      <c r="B727" s="342">
        <v>44957</v>
      </c>
      <c r="C727" s="341" t="s">
        <v>930</v>
      </c>
    </row>
    <row r="728" spans="1:3" ht="14.25">
      <c r="A728" s="341"/>
      <c r="B728" s="342">
        <v>44985</v>
      </c>
      <c r="C728" s="341" t="s">
        <v>931</v>
      </c>
    </row>
    <row r="729" spans="1:3" ht="14.25">
      <c r="A729" s="341"/>
      <c r="B729" s="342">
        <v>45016</v>
      </c>
      <c r="C729" s="341" t="s">
        <v>932</v>
      </c>
    </row>
    <row r="730" spans="1:3" ht="14.25">
      <c r="A730" s="341"/>
      <c r="B730" s="342">
        <v>45046</v>
      </c>
      <c r="C730" s="341" t="s">
        <v>933</v>
      </c>
    </row>
    <row r="731" spans="1:3" ht="14.25">
      <c r="A731" s="341"/>
      <c r="B731" s="342">
        <v>45077</v>
      </c>
      <c r="C731" s="341" t="s">
        <v>934</v>
      </c>
    </row>
    <row r="732" spans="1:3" ht="14.25">
      <c r="A732" s="341"/>
      <c r="B732" s="342">
        <v>45107</v>
      </c>
      <c r="C732" s="341" t="s">
        <v>935</v>
      </c>
    </row>
    <row r="733" spans="1:3" ht="14.25">
      <c r="A733" s="341"/>
      <c r="B733" s="342">
        <v>45138</v>
      </c>
      <c r="C733" s="341" t="s">
        <v>936</v>
      </c>
    </row>
    <row r="734" spans="1:3" ht="14.25">
      <c r="A734" s="341"/>
      <c r="B734" s="342">
        <v>45169</v>
      </c>
      <c r="C734" s="341" t="s">
        <v>937</v>
      </c>
    </row>
    <row r="735" spans="1:3" ht="14.25">
      <c r="A735" s="341"/>
      <c r="B735" s="342">
        <v>45199</v>
      </c>
      <c r="C735" s="341" t="s">
        <v>938</v>
      </c>
    </row>
    <row r="736" spans="1:3" ht="14.25">
      <c r="A736" s="341"/>
      <c r="B736" s="342">
        <v>45230</v>
      </c>
      <c r="C736" s="341" t="s">
        <v>939</v>
      </c>
    </row>
    <row r="737" spans="1:3" ht="14.25">
      <c r="A737" s="341"/>
      <c r="B737" s="342">
        <v>45260</v>
      </c>
      <c r="C737" s="341" t="s">
        <v>940</v>
      </c>
    </row>
    <row r="738" spans="1:3" ht="14.25">
      <c r="A738" s="341"/>
      <c r="B738" s="342">
        <v>45291</v>
      </c>
      <c r="C738" s="341" t="s">
        <v>941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7.125" style="11" hidden="1" customWidth="1"/>
    <col min="10" max="10" width="13.25390625" style="11" hidden="1" customWidth="1"/>
    <col min="11" max="11" width="90.375" style="12" hidden="1" customWidth="1"/>
    <col min="12" max="12" width="16.875" style="13" hidden="1" customWidth="1"/>
    <col min="13" max="13" width="23.125" style="13" hidden="1" customWidth="1"/>
    <col min="14" max="18" width="15.00390625" style="13" hidden="1" customWidth="1"/>
    <col min="19" max="19" width="15.00390625" style="24" hidden="1" customWidth="1"/>
    <col min="20" max="20" width="2.25390625" style="14" hidden="1" customWidth="1"/>
    <col min="21" max="21" width="1.00390625" style="14" hidden="1" customWidth="1"/>
    <col min="22" max="22" width="9.125" style="14" hidden="1" customWidth="1"/>
    <col min="23" max="23" width="9.125" style="14" customWidth="1"/>
    <col min="24" max="16384" width="9.125" style="14" customWidth="1"/>
  </cols>
  <sheetData>
    <row r="1" spans="1:9" ht="12.75">
      <c r="A1" s="10" t="s">
        <v>415</v>
      </c>
      <c r="B1" s="10">
        <v>137</v>
      </c>
      <c r="I1" s="10"/>
    </row>
    <row r="2" spans="1:9" ht="12.75">
      <c r="A2" s="10" t="s">
        <v>416</v>
      </c>
      <c r="B2" s="10" t="s">
        <v>1248</v>
      </c>
      <c r="I2" s="10"/>
    </row>
    <row r="3" spans="1:9" ht="12.75">
      <c r="A3" s="10" t="s">
        <v>417</v>
      </c>
      <c r="B3" s="10" t="s">
        <v>1326</v>
      </c>
      <c r="I3" s="10"/>
    </row>
    <row r="4" spans="1:9" ht="15.75">
      <c r="A4" s="10" t="s">
        <v>418</v>
      </c>
      <c r="B4" s="10" t="s">
        <v>1249</v>
      </c>
      <c r="C4" s="15"/>
      <c r="I4" s="10"/>
    </row>
    <row r="5" spans="1:3" ht="31.5" customHeight="1">
      <c r="A5" s="10" t="s">
        <v>419</v>
      </c>
      <c r="B5" s="27"/>
      <c r="C5" s="27"/>
    </row>
    <row r="6" spans="1:2" ht="12.75">
      <c r="A6" s="16"/>
      <c r="B6" s="17"/>
    </row>
    <row r="7" ht="12.75"/>
    <row r="8" spans="2:9" ht="12.75">
      <c r="B8" s="10" t="s">
        <v>538</v>
      </c>
      <c r="I8" s="10"/>
    </row>
    <row r="9" ht="12.75">
      <c r="I9" s="10"/>
    </row>
    <row r="10" ht="12.75">
      <c r="I10" s="10"/>
    </row>
    <row r="11" spans="1:21" ht="18">
      <c r="A11" s="10" t="s">
        <v>457</v>
      </c>
      <c r="I11" s="18"/>
      <c r="J11" s="18"/>
      <c r="K11" s="18"/>
      <c r="L11" s="19"/>
      <c r="M11" s="19"/>
      <c r="N11" s="19"/>
      <c r="O11" s="19"/>
      <c r="P11" s="19"/>
      <c r="Q11" s="19"/>
      <c r="R11" s="19"/>
      <c r="S11" s="25"/>
      <c r="T11" s="20"/>
      <c r="U11" s="20"/>
    </row>
    <row r="12" spans="1:21" ht="15">
      <c r="A12" s="10">
        <v>1</v>
      </c>
      <c r="I12" s="4"/>
      <c r="J12" s="4"/>
      <c r="K12" s="178"/>
      <c r="L12" s="9"/>
      <c r="M12" s="9"/>
      <c r="N12" s="9"/>
      <c r="O12" s="9"/>
      <c r="P12" s="9"/>
      <c r="Q12" s="9"/>
      <c r="R12" s="9"/>
      <c r="S12" s="9"/>
      <c r="T12" s="5">
        <f>(IF($E145&lt;&gt;0,$M$2,IF($L145&lt;&gt;0,$M$2,"")))</f>
      </c>
      <c r="U12" s="6"/>
    </row>
    <row r="13" spans="1:21" ht="15">
      <c r="A13" s="10">
        <v>2</v>
      </c>
      <c r="I13" s="4"/>
      <c r="J13" s="189"/>
      <c r="K13" s="190"/>
      <c r="L13" s="9"/>
      <c r="M13" s="9"/>
      <c r="N13" s="9"/>
      <c r="O13" s="9"/>
      <c r="P13" s="9"/>
      <c r="Q13" s="9"/>
      <c r="R13" s="9"/>
      <c r="S13" s="9"/>
      <c r="T13" s="5">
        <f>(IF($E145&lt;&gt;0,$M$2,IF($L145&lt;&gt;0,$M$2,"")))</f>
      </c>
      <c r="U13" s="6"/>
    </row>
    <row r="14" spans="1:21" ht="37.5" customHeight="1">
      <c r="A14" s="10">
        <v>3</v>
      </c>
      <c r="H14" s="240"/>
      <c r="I14" s="565">
        <f>$B$7</f>
        <v>0</v>
      </c>
      <c r="J14" s="566"/>
      <c r="K14" s="566"/>
      <c r="L14" s="55"/>
      <c r="M14" s="55"/>
      <c r="N14" s="53"/>
      <c r="O14" s="53"/>
      <c r="P14" s="53"/>
      <c r="Q14" s="53"/>
      <c r="R14" s="53"/>
      <c r="S14" s="53"/>
      <c r="T14" s="5">
        <f>(IF($E145&lt;&gt;0,$M$2,IF($L145&lt;&gt;0,$M$2,"")))</f>
      </c>
      <c r="U14" s="6"/>
    </row>
    <row r="15" spans="1:21" ht="15.75">
      <c r="A15" s="10">
        <v>4</v>
      </c>
      <c r="I15" s="49"/>
      <c r="J15" s="157"/>
      <c r="K15" s="163"/>
      <c r="L15" s="164" t="s">
        <v>245</v>
      </c>
      <c r="M15" s="164" t="s">
        <v>469</v>
      </c>
      <c r="N15" s="53"/>
      <c r="O15" s="186" t="s">
        <v>539</v>
      </c>
      <c r="P15" s="187"/>
      <c r="Q15" s="188"/>
      <c r="R15" s="53"/>
      <c r="S15" s="53"/>
      <c r="T15" s="5">
        <f>(IF($E145&lt;&gt;0,$M$2,IF($L145&lt;&gt;0,$M$2,"")))</f>
      </c>
      <c r="U15" s="6"/>
    </row>
    <row r="16" spans="1:21" ht="18.75" customHeight="1">
      <c r="A16" s="10">
        <v>5</v>
      </c>
      <c r="I16" s="567">
        <f>$B$9</f>
        <v>0</v>
      </c>
      <c r="J16" s="568"/>
      <c r="K16" s="569"/>
      <c r="L16" s="30">
        <f>$E$9</f>
        <v>0</v>
      </c>
      <c r="M16" s="47">
        <f>$F$9</f>
        <v>0</v>
      </c>
      <c r="N16" s="53"/>
      <c r="O16" s="53"/>
      <c r="P16" s="53"/>
      <c r="Q16" s="53"/>
      <c r="R16" s="53"/>
      <c r="S16" s="53"/>
      <c r="T16" s="5">
        <f>(IF($E145&lt;&gt;0,$M$2,IF($L145&lt;&gt;0,$M$2,"")))</f>
      </c>
      <c r="U16" s="6"/>
    </row>
    <row r="17" spans="1:21" ht="15">
      <c r="A17" s="10">
        <v>6</v>
      </c>
      <c r="I17" s="48">
        <f>$B$10</f>
        <v>0</v>
      </c>
      <c r="J17" s="49"/>
      <c r="K17" s="50"/>
      <c r="L17" s="53"/>
      <c r="M17" s="53"/>
      <c r="N17" s="53"/>
      <c r="O17" s="53"/>
      <c r="P17" s="53"/>
      <c r="Q17" s="53"/>
      <c r="R17" s="53"/>
      <c r="S17" s="53"/>
      <c r="T17" s="5">
        <f>(IF($E145&lt;&gt;0,$M$2,IF($L145&lt;&gt;0,$M$2,"")))</f>
      </c>
      <c r="U17" s="6"/>
    </row>
    <row r="18" spans="1:21" ht="15">
      <c r="A18" s="10">
        <v>7</v>
      </c>
      <c r="I18" s="48"/>
      <c r="J18" s="49"/>
      <c r="K18" s="50"/>
      <c r="L18" s="53"/>
      <c r="M18" s="53"/>
      <c r="N18" s="53"/>
      <c r="O18" s="53"/>
      <c r="P18" s="53"/>
      <c r="Q18" s="53"/>
      <c r="R18" s="53"/>
      <c r="S18" s="53"/>
      <c r="T18" s="5">
        <f>(IF($E145&lt;&gt;0,$M$2,IF($L145&lt;&gt;0,$M$2,"")))</f>
      </c>
      <c r="U18" s="6"/>
    </row>
    <row r="19" spans="1:21" ht="18.75" customHeight="1">
      <c r="A19" s="10">
        <v>8</v>
      </c>
      <c r="I19" s="570">
        <f>$B$12</f>
        <v>0</v>
      </c>
      <c r="J19" s="571"/>
      <c r="K19" s="572"/>
      <c r="L19" s="166" t="s">
        <v>473</v>
      </c>
      <c r="M19" s="184">
        <f>$F$12</f>
        <v>0</v>
      </c>
      <c r="N19" s="53"/>
      <c r="O19" s="53"/>
      <c r="P19" s="53"/>
      <c r="Q19" s="53"/>
      <c r="R19" s="53"/>
      <c r="S19" s="53"/>
      <c r="T19" s="5">
        <f>(IF($E145&lt;&gt;0,$M$2,IF($L145&lt;&gt;0,$M$2,"")))</f>
      </c>
      <c r="U19" s="6"/>
    </row>
    <row r="20" spans="1:21" ht="15.75">
      <c r="A20" s="10">
        <v>9</v>
      </c>
      <c r="I20" s="51">
        <f>$B$13</f>
        <v>0</v>
      </c>
      <c r="J20" s="49"/>
      <c r="K20" s="50"/>
      <c r="L20" s="185"/>
      <c r="M20" s="55"/>
      <c r="N20" s="53"/>
      <c r="O20" s="53"/>
      <c r="P20" s="53"/>
      <c r="Q20" s="53"/>
      <c r="R20" s="53"/>
      <c r="S20" s="53"/>
      <c r="T20" s="5">
        <f>(IF($E145&lt;&gt;0,$M$2,IF($L145&lt;&gt;0,$M$2,"")))</f>
      </c>
      <c r="U20" s="6"/>
    </row>
    <row r="21" spans="1:21" ht="18">
      <c r="A21" s="10">
        <v>10</v>
      </c>
      <c r="I21" s="52"/>
      <c r="J21" s="53"/>
      <c r="K21" s="31" t="s">
        <v>474</v>
      </c>
      <c r="L21" s="54">
        <f>$E$15</f>
        <v>0</v>
      </c>
      <c r="M21" s="167">
        <f>$F$15</f>
        <v>0</v>
      </c>
      <c r="N21" s="46"/>
      <c r="O21" s="46"/>
      <c r="P21" s="46"/>
      <c r="Q21" s="46"/>
      <c r="R21" s="46"/>
      <c r="S21" s="46"/>
      <c r="T21" s="5">
        <f>(IF($E145&lt;&gt;0,$M$2,IF($L145&lt;&gt;0,$M$2,"")))</f>
      </c>
      <c r="U21" s="6"/>
    </row>
    <row r="22" spans="1:21" ht="16.5" thickBot="1">
      <c r="A22" s="10">
        <v>11</v>
      </c>
      <c r="I22" s="49"/>
      <c r="J22" s="157"/>
      <c r="K22" s="163"/>
      <c r="L22" s="53"/>
      <c r="M22" s="165"/>
      <c r="N22" s="165"/>
      <c r="O22" s="165"/>
      <c r="P22" s="165"/>
      <c r="Q22" s="165"/>
      <c r="R22" s="165"/>
      <c r="S22" s="194" t="s">
        <v>246</v>
      </c>
      <c r="T22" s="5">
        <f>(IF($E145&lt;&gt;0,$M$2,IF($L145&lt;&gt;0,$M$2,"")))</f>
      </c>
      <c r="U22" s="6"/>
    </row>
    <row r="23" spans="1:21" ht="19.5" customHeight="1">
      <c r="A23" s="10">
        <v>12</v>
      </c>
      <c r="I23" s="56"/>
      <c r="J23" s="57"/>
      <c r="K23" s="58" t="s">
        <v>420</v>
      </c>
      <c r="L23" s="573" t="str">
        <f>CONCATENATE("Уточнен план ",$C$3)</f>
        <v>Уточнен план </v>
      </c>
      <c r="M23" s="574"/>
      <c r="N23" s="574"/>
      <c r="O23" s="575"/>
      <c r="P23" s="576" t="str">
        <f>CONCATENATE("Отчет ",$C$3)</f>
        <v>Отчет </v>
      </c>
      <c r="Q23" s="577"/>
      <c r="R23" s="577"/>
      <c r="S23" s="578"/>
      <c r="T23" s="5">
        <f>(IF($E145&lt;&gt;0,$M$2,IF($L145&lt;&gt;0,$M$2,"")))</f>
      </c>
      <c r="U23" s="6"/>
    </row>
    <row r="24" spans="1:21" ht="58.5" customHeight="1" thickBot="1">
      <c r="A24" s="10">
        <v>13</v>
      </c>
      <c r="I24" s="59" t="s">
        <v>30</v>
      </c>
      <c r="J24" s="60" t="s">
        <v>247</v>
      </c>
      <c r="K24" s="61" t="s">
        <v>421</v>
      </c>
      <c r="L24" s="195">
        <f>$E$20</f>
        <v>0</v>
      </c>
      <c r="M24" s="196">
        <f>$F$20</f>
        <v>0</v>
      </c>
      <c r="N24" s="197">
        <f>$G$20</f>
        <v>0</v>
      </c>
      <c r="O24" s="198">
        <f>$H$20</f>
        <v>0</v>
      </c>
      <c r="P24" s="62">
        <f>$I$20</f>
        <v>0</v>
      </c>
      <c r="Q24" s="63">
        <f>$J$20</f>
        <v>0</v>
      </c>
      <c r="R24" s="64">
        <f>$K$20</f>
        <v>0</v>
      </c>
      <c r="S24" s="359">
        <f>$L$20</f>
        <v>0</v>
      </c>
      <c r="T24" s="5">
        <f>(IF($E145&lt;&gt;0,$M$2,IF($L145&lt;&gt;0,$M$2,"")))</f>
      </c>
      <c r="U24" s="6"/>
    </row>
    <row r="25" spans="1:21" ht="18.75">
      <c r="A25" s="10">
        <v>14</v>
      </c>
      <c r="I25" s="65"/>
      <c r="J25" s="66"/>
      <c r="K25" s="67" t="s">
        <v>433</v>
      </c>
      <c r="L25" s="235">
        <f>$E$21</f>
        <v>0</v>
      </c>
      <c r="M25" s="32">
        <f>$F$21</f>
        <v>0</v>
      </c>
      <c r="N25" s="33">
        <f>$G$21</f>
        <v>0</v>
      </c>
      <c r="O25" s="34">
        <f>$H$21</f>
        <v>0</v>
      </c>
      <c r="P25" s="68">
        <f>$I$21</f>
        <v>0</v>
      </c>
      <c r="Q25" s="69">
        <f>$J$21</f>
        <v>0</v>
      </c>
      <c r="R25" s="70" t="str">
        <f>$K$21</f>
        <v>ФИНАНСОВО-ПРАВНА ФОРМА</v>
      </c>
      <c r="S25" s="71">
        <f>$L$21</f>
        <v>0</v>
      </c>
      <c r="T25" s="5">
        <f>(IF($E145&lt;&gt;0,$M$2,IF($L145&lt;&gt;0,$M$2,"")))</f>
      </c>
      <c r="U25" s="6"/>
    </row>
    <row r="26" spans="1:21" ht="15.75">
      <c r="A26" s="10">
        <v>15</v>
      </c>
      <c r="I26" s="232"/>
      <c r="J26" s="354" t="e">
        <f>VLOOKUP(K26,OP_LIST2,2,FALSE)</f>
        <v>#N/A</v>
      </c>
      <c r="K26" s="238"/>
      <c r="L26" s="156"/>
      <c r="M26" s="222"/>
      <c r="N26" s="223"/>
      <c r="O26" s="224"/>
      <c r="P26" s="222"/>
      <c r="Q26" s="223"/>
      <c r="R26" s="224"/>
      <c r="S26" s="221"/>
      <c r="T26" s="5">
        <f>(IF($E145&lt;&gt;0,$M$2,IF($L145&lt;&gt;0,$M$2,"")))</f>
      </c>
      <c r="U26" s="6"/>
    </row>
    <row r="27" spans="1:21" ht="15.75">
      <c r="A27" s="10">
        <v>16</v>
      </c>
      <c r="I27" s="361" t="s">
        <v>1255</v>
      </c>
      <c r="J27" s="239">
        <f>VLOOKUP(K28,EBK_DEIN2,2,FALSE)</f>
        <v>0</v>
      </c>
      <c r="K27" s="238" t="s">
        <v>458</v>
      </c>
      <c r="L27" s="156"/>
      <c r="M27" s="225"/>
      <c r="N27" s="226"/>
      <c r="O27" s="227"/>
      <c r="P27" s="225"/>
      <c r="Q27" s="226"/>
      <c r="R27" s="227"/>
      <c r="S27" s="221"/>
      <c r="T27" s="5">
        <f>(IF($E145&lt;&gt;0,$M$2,IF($L145&lt;&gt;0,$M$2,"")))</f>
      </c>
      <c r="U27" s="6"/>
    </row>
    <row r="28" spans="1:21" ht="15.75">
      <c r="A28" s="10">
        <v>17</v>
      </c>
      <c r="I28" s="231"/>
      <c r="J28" s="343">
        <f>+J27</f>
        <v>0</v>
      </c>
      <c r="K28" s="233" t="s">
        <v>164</v>
      </c>
      <c r="L28" s="156"/>
      <c r="M28" s="225"/>
      <c r="N28" s="226"/>
      <c r="O28" s="227"/>
      <c r="P28" s="225"/>
      <c r="Q28" s="226"/>
      <c r="R28" s="227"/>
      <c r="S28" s="221"/>
      <c r="T28" s="5">
        <f>(IF($E145&lt;&gt;0,$M$2,IF($L145&lt;&gt;0,$M$2,"")))</f>
      </c>
      <c r="U28" s="6"/>
    </row>
    <row r="29" spans="1:21" ht="15">
      <c r="A29" s="10">
        <v>18</v>
      </c>
      <c r="I29" s="236"/>
      <c r="J29" s="234"/>
      <c r="K29" s="237" t="s">
        <v>422</v>
      </c>
      <c r="L29" s="156"/>
      <c r="M29" s="228"/>
      <c r="N29" s="229"/>
      <c r="O29" s="230"/>
      <c r="P29" s="228"/>
      <c r="Q29" s="229"/>
      <c r="R29" s="230"/>
      <c r="S29" s="221"/>
      <c r="T29" s="5">
        <f>(IF($E145&lt;&gt;0,$M$2,IF($L145&lt;&gt;0,$M$2,"")))</f>
      </c>
      <c r="U29" s="6"/>
    </row>
    <row r="30" spans="1:21" ht="19.5" customHeight="1">
      <c r="A30" s="10">
        <v>19</v>
      </c>
      <c r="I30" s="74">
        <v>100</v>
      </c>
      <c r="J30" s="581" t="s">
        <v>434</v>
      </c>
      <c r="K30" s="582"/>
      <c r="L30" s="75">
        <f aca="true" t="shared" si="0" ref="L30:S30">SUM(L31:L32)</f>
        <v>0</v>
      </c>
      <c r="M30" s="76">
        <f t="shared" si="0"/>
        <v>0</v>
      </c>
      <c r="N30" s="77">
        <f t="shared" si="0"/>
        <v>0</v>
      </c>
      <c r="O30" s="78">
        <f>SUM(O31:O32)</f>
        <v>0</v>
      </c>
      <c r="P30" s="76">
        <f t="shared" si="0"/>
        <v>0</v>
      </c>
      <c r="Q30" s="77">
        <f t="shared" si="0"/>
        <v>0</v>
      </c>
      <c r="R30" s="78">
        <f t="shared" si="0"/>
        <v>0</v>
      </c>
      <c r="S30" s="75">
        <f t="shared" si="0"/>
        <v>0</v>
      </c>
      <c r="T30" s="7">
        <f>(IF($E30&lt;&gt;0,$M$2,IF($L30&lt;&gt;0,$M$2,"")))</f>
      </c>
      <c r="U30" s="8"/>
    </row>
    <row r="31" spans="1:21" ht="31.5" customHeight="1">
      <c r="A31" s="10">
        <v>20</v>
      </c>
      <c r="I31" s="79"/>
      <c r="J31" s="80">
        <v>101</v>
      </c>
      <c r="K31" s="81" t="s">
        <v>435</v>
      </c>
      <c r="L31" s="82">
        <f>M31+N31+O31</f>
        <v>0</v>
      </c>
      <c r="M31" s="35"/>
      <c r="N31" s="36"/>
      <c r="O31" s="199"/>
      <c r="P31" s="35"/>
      <c r="Q31" s="36"/>
      <c r="R31" s="199"/>
      <c r="S31" s="82">
        <f>P31+Q31+R31</f>
        <v>0</v>
      </c>
      <c r="T31" s="7">
        <f aca="true" t="shared" si="1" ref="T31:T97">(IF($E31&lt;&gt;0,$M$2,IF($L31&lt;&gt;0,$M$2,"")))</f>
      </c>
      <c r="U31" s="8"/>
    </row>
    <row r="32" spans="1:21" ht="31.5" customHeight="1">
      <c r="A32" s="10">
        <v>21</v>
      </c>
      <c r="I32" s="79"/>
      <c r="J32" s="83">
        <v>102</v>
      </c>
      <c r="K32" s="84" t="s">
        <v>436</v>
      </c>
      <c r="L32" s="85">
        <f>M32+N32+O32</f>
        <v>0</v>
      </c>
      <c r="M32" s="43"/>
      <c r="N32" s="44"/>
      <c r="O32" s="202"/>
      <c r="P32" s="43"/>
      <c r="Q32" s="44"/>
      <c r="R32" s="202"/>
      <c r="S32" s="85">
        <f>P32+Q32+R32</f>
        <v>0</v>
      </c>
      <c r="T32" s="7">
        <f t="shared" si="1"/>
      </c>
      <c r="U32" s="8"/>
    </row>
    <row r="33" spans="1:21" ht="16.5" customHeight="1">
      <c r="A33" s="10">
        <v>22</v>
      </c>
      <c r="I33" s="74">
        <v>200</v>
      </c>
      <c r="J33" s="583" t="s">
        <v>437</v>
      </c>
      <c r="K33" s="584"/>
      <c r="L33" s="75">
        <f aca="true" t="shared" si="2" ref="L33:S33">SUM(L34:L38)</f>
        <v>0</v>
      </c>
      <c r="M33" s="76">
        <f t="shared" si="2"/>
        <v>0</v>
      </c>
      <c r="N33" s="77">
        <f t="shared" si="2"/>
        <v>0</v>
      </c>
      <c r="O33" s="78">
        <f>SUM(O34:O38)</f>
        <v>0</v>
      </c>
      <c r="P33" s="76">
        <f t="shared" si="2"/>
        <v>0</v>
      </c>
      <c r="Q33" s="77">
        <f t="shared" si="2"/>
        <v>0</v>
      </c>
      <c r="R33" s="78">
        <f t="shared" si="2"/>
        <v>0</v>
      </c>
      <c r="S33" s="75">
        <f t="shared" si="2"/>
        <v>0</v>
      </c>
      <c r="T33" s="7">
        <f t="shared" si="1"/>
      </c>
      <c r="U33" s="8"/>
    </row>
    <row r="34" spans="1:21" ht="15.75">
      <c r="A34" s="10">
        <v>23</v>
      </c>
      <c r="I34" s="86"/>
      <c r="J34" s="80">
        <v>201</v>
      </c>
      <c r="K34" s="81" t="s">
        <v>438</v>
      </c>
      <c r="L34" s="82">
        <f>M34+N34+O34</f>
        <v>0</v>
      </c>
      <c r="M34" s="35"/>
      <c r="N34" s="36"/>
      <c r="O34" s="199"/>
      <c r="P34" s="35"/>
      <c r="Q34" s="36"/>
      <c r="R34" s="199"/>
      <c r="S34" s="82">
        <f>P34+Q34+R34</f>
        <v>0</v>
      </c>
      <c r="T34" s="7">
        <f t="shared" si="1"/>
      </c>
      <c r="U34" s="8"/>
    </row>
    <row r="35" spans="1:21" ht="15.75">
      <c r="A35" s="10">
        <v>24</v>
      </c>
      <c r="I35" s="87"/>
      <c r="J35" s="88">
        <v>202</v>
      </c>
      <c r="K35" s="89" t="s">
        <v>439</v>
      </c>
      <c r="L35" s="90">
        <f>M35+N35+O35</f>
        <v>0</v>
      </c>
      <c r="M35" s="38"/>
      <c r="N35" s="39"/>
      <c r="O35" s="201"/>
      <c r="P35" s="38"/>
      <c r="Q35" s="39"/>
      <c r="R35" s="201"/>
      <c r="S35" s="90">
        <f>P35+Q35+R35</f>
        <v>0</v>
      </c>
      <c r="T35" s="7">
        <f t="shared" si="1"/>
      </c>
      <c r="U35" s="8"/>
    </row>
    <row r="36" spans="1:21" ht="31.5">
      <c r="A36" s="10">
        <v>25</v>
      </c>
      <c r="I36" s="91"/>
      <c r="J36" s="88">
        <v>205</v>
      </c>
      <c r="K36" s="89" t="s">
        <v>325</v>
      </c>
      <c r="L36" s="90">
        <f>M36+N36+O36</f>
        <v>0</v>
      </c>
      <c r="M36" s="38"/>
      <c r="N36" s="39"/>
      <c r="O36" s="201"/>
      <c r="P36" s="38"/>
      <c r="Q36" s="39"/>
      <c r="R36" s="201"/>
      <c r="S36" s="90">
        <f>P36+Q36+R36</f>
        <v>0</v>
      </c>
      <c r="T36" s="7">
        <f t="shared" si="1"/>
      </c>
      <c r="U36" s="8"/>
    </row>
    <row r="37" spans="1:21" ht="15.75">
      <c r="A37" s="10">
        <v>26</v>
      </c>
      <c r="I37" s="91"/>
      <c r="J37" s="88">
        <v>208</v>
      </c>
      <c r="K37" s="92" t="s">
        <v>326</v>
      </c>
      <c r="L37" s="90">
        <f>M37+N37+O37</f>
        <v>0</v>
      </c>
      <c r="M37" s="38"/>
      <c r="N37" s="39"/>
      <c r="O37" s="201"/>
      <c r="P37" s="38"/>
      <c r="Q37" s="39"/>
      <c r="R37" s="201"/>
      <c r="S37" s="90">
        <f>P37+Q37+R37</f>
        <v>0</v>
      </c>
      <c r="T37" s="7">
        <f t="shared" si="1"/>
      </c>
      <c r="U37" s="8"/>
    </row>
    <row r="38" spans="1:21" ht="15.75">
      <c r="A38" s="10">
        <v>27</v>
      </c>
      <c r="I38" s="86"/>
      <c r="J38" s="83">
        <v>209</v>
      </c>
      <c r="K38" s="93" t="s">
        <v>327</v>
      </c>
      <c r="L38" s="85">
        <f>M38+N38+O38</f>
        <v>0</v>
      </c>
      <c r="M38" s="43"/>
      <c r="N38" s="44"/>
      <c r="O38" s="202"/>
      <c r="P38" s="43"/>
      <c r="Q38" s="44"/>
      <c r="R38" s="202"/>
      <c r="S38" s="85">
        <f>P38+Q38+R38</f>
        <v>0</v>
      </c>
      <c r="T38" s="7">
        <f t="shared" si="1"/>
      </c>
      <c r="U38" s="8"/>
    </row>
    <row r="39" spans="1:21" ht="15.75">
      <c r="A39" s="10">
        <v>28</v>
      </c>
      <c r="I39" s="74">
        <v>500</v>
      </c>
      <c r="J39" s="585" t="s">
        <v>84</v>
      </c>
      <c r="K39" s="586"/>
      <c r="L39" s="75">
        <f aca="true" t="shared" si="3" ref="L39:S39">SUM(L40:L46)</f>
        <v>0</v>
      </c>
      <c r="M39" s="76">
        <f t="shared" si="3"/>
        <v>0</v>
      </c>
      <c r="N39" s="77">
        <f t="shared" si="3"/>
        <v>0</v>
      </c>
      <c r="O39" s="78">
        <f>SUM(O40:O46)</f>
        <v>0</v>
      </c>
      <c r="P39" s="76">
        <f t="shared" si="3"/>
        <v>0</v>
      </c>
      <c r="Q39" s="77">
        <f t="shared" si="3"/>
        <v>0</v>
      </c>
      <c r="R39" s="78">
        <f t="shared" si="3"/>
        <v>0</v>
      </c>
      <c r="S39" s="75">
        <f t="shared" si="3"/>
        <v>0</v>
      </c>
      <c r="T39" s="7">
        <f t="shared" si="1"/>
      </c>
      <c r="U39" s="8"/>
    </row>
    <row r="40" spans="1:21" ht="31.5">
      <c r="A40" s="10">
        <v>29</v>
      </c>
      <c r="I40" s="86"/>
      <c r="J40" s="94">
        <v>551</v>
      </c>
      <c r="K40" s="95" t="s">
        <v>85</v>
      </c>
      <c r="L40" s="82">
        <f aca="true" t="shared" si="4" ref="L40:L47">M40+N40+O40</f>
        <v>0</v>
      </c>
      <c r="M40" s="35"/>
      <c r="N40" s="36"/>
      <c r="O40" s="199"/>
      <c r="P40" s="35"/>
      <c r="Q40" s="36"/>
      <c r="R40" s="199"/>
      <c r="S40" s="82">
        <f aca="true" t="shared" si="5" ref="S40:S47">P40+Q40+R40</f>
        <v>0</v>
      </c>
      <c r="T40" s="7">
        <f t="shared" si="1"/>
      </c>
      <c r="U40" s="8"/>
    </row>
    <row r="41" spans="1:21" ht="31.5" customHeight="1">
      <c r="A41" s="10">
        <v>30</v>
      </c>
      <c r="I41" s="86"/>
      <c r="J41" s="96">
        <v>552</v>
      </c>
      <c r="K41" s="97" t="s">
        <v>479</v>
      </c>
      <c r="L41" s="90">
        <f t="shared" si="4"/>
        <v>0</v>
      </c>
      <c r="M41" s="38"/>
      <c r="N41" s="39"/>
      <c r="O41" s="201"/>
      <c r="P41" s="38"/>
      <c r="Q41" s="39"/>
      <c r="R41" s="201"/>
      <c r="S41" s="90">
        <f t="shared" si="5"/>
        <v>0</v>
      </c>
      <c r="T41" s="7">
        <f t="shared" si="1"/>
      </c>
      <c r="U41" s="8"/>
    </row>
    <row r="42" spans="1:21" ht="18.75" customHeight="1">
      <c r="A42" s="10">
        <v>31</v>
      </c>
      <c r="I42" s="98"/>
      <c r="J42" s="96">
        <v>558</v>
      </c>
      <c r="K42" s="99" t="s">
        <v>470</v>
      </c>
      <c r="L42" s="90">
        <f>M42+N42+O42</f>
        <v>0</v>
      </c>
      <c r="M42" s="174">
        <v>0</v>
      </c>
      <c r="N42" s="175">
        <v>0</v>
      </c>
      <c r="O42" s="40">
        <v>0</v>
      </c>
      <c r="P42" s="174">
        <v>0</v>
      </c>
      <c r="Q42" s="175">
        <v>0</v>
      </c>
      <c r="R42" s="40">
        <v>0</v>
      </c>
      <c r="S42" s="90">
        <f>P42+Q42+R42</f>
        <v>0</v>
      </c>
      <c r="T42" s="7">
        <f t="shared" si="1"/>
      </c>
      <c r="U42" s="8"/>
    </row>
    <row r="43" spans="1:21" ht="18.75" customHeight="1">
      <c r="A43" s="10">
        <v>31</v>
      </c>
      <c r="I43" s="98"/>
      <c r="J43" s="96">
        <v>560</v>
      </c>
      <c r="K43" s="99" t="s">
        <v>86</v>
      </c>
      <c r="L43" s="90">
        <f t="shared" si="4"/>
        <v>0</v>
      </c>
      <c r="M43" s="38"/>
      <c r="N43" s="39"/>
      <c r="O43" s="201"/>
      <c r="P43" s="38"/>
      <c r="Q43" s="39"/>
      <c r="R43" s="201"/>
      <c r="S43" s="90">
        <f t="shared" si="5"/>
        <v>0</v>
      </c>
      <c r="T43" s="7">
        <f t="shared" si="1"/>
      </c>
      <c r="U43" s="8"/>
    </row>
    <row r="44" spans="1:21" ht="18.75" customHeight="1">
      <c r="A44" s="10">
        <v>32</v>
      </c>
      <c r="I44" s="98"/>
      <c r="J44" s="96">
        <v>580</v>
      </c>
      <c r="K44" s="97" t="s">
        <v>87</v>
      </c>
      <c r="L44" s="90">
        <f t="shared" si="4"/>
        <v>0</v>
      </c>
      <c r="M44" s="38"/>
      <c r="N44" s="39"/>
      <c r="O44" s="201"/>
      <c r="P44" s="38"/>
      <c r="Q44" s="39"/>
      <c r="R44" s="201"/>
      <c r="S44" s="90">
        <f t="shared" si="5"/>
        <v>0</v>
      </c>
      <c r="T44" s="7">
        <f t="shared" si="1"/>
      </c>
      <c r="U44" s="8"/>
    </row>
    <row r="45" spans="1:21" ht="31.5" customHeight="1">
      <c r="A45" s="10">
        <v>33</v>
      </c>
      <c r="I45" s="86"/>
      <c r="J45" s="96">
        <v>588</v>
      </c>
      <c r="K45" s="97" t="s">
        <v>471</v>
      </c>
      <c r="L45" s="90">
        <f>M45+N45+O45</f>
        <v>0</v>
      </c>
      <c r="M45" s="174">
        <v>0</v>
      </c>
      <c r="N45" s="175">
        <v>0</v>
      </c>
      <c r="O45" s="40">
        <v>0</v>
      </c>
      <c r="P45" s="174">
        <v>0</v>
      </c>
      <c r="Q45" s="175">
        <v>0</v>
      </c>
      <c r="R45" s="40">
        <v>0</v>
      </c>
      <c r="S45" s="90">
        <f>P45+Q45+R45</f>
        <v>0</v>
      </c>
      <c r="T45" s="7">
        <f t="shared" si="1"/>
      </c>
      <c r="U45" s="8"/>
    </row>
    <row r="46" spans="1:21" ht="31.5">
      <c r="A46" s="10">
        <v>33</v>
      </c>
      <c r="I46" s="86"/>
      <c r="J46" s="100">
        <v>590</v>
      </c>
      <c r="K46" s="101" t="s">
        <v>88</v>
      </c>
      <c r="L46" s="85">
        <f t="shared" si="4"/>
        <v>0</v>
      </c>
      <c r="M46" s="43"/>
      <c r="N46" s="44"/>
      <c r="O46" s="202"/>
      <c r="P46" s="43"/>
      <c r="Q46" s="44"/>
      <c r="R46" s="202"/>
      <c r="S46" s="85">
        <f t="shared" si="5"/>
        <v>0</v>
      </c>
      <c r="T46" s="7">
        <f t="shared" si="1"/>
      </c>
      <c r="U46" s="8"/>
    </row>
    <row r="47" spans="1:21" ht="18.75" customHeight="1">
      <c r="A47" s="10">
        <v>34</v>
      </c>
      <c r="I47" s="74">
        <v>800</v>
      </c>
      <c r="J47" s="587" t="s">
        <v>89</v>
      </c>
      <c r="K47" s="588"/>
      <c r="L47" s="102">
        <f t="shared" si="4"/>
        <v>0</v>
      </c>
      <c r="M47" s="203"/>
      <c r="N47" s="204"/>
      <c r="O47" s="205"/>
      <c r="P47" s="203"/>
      <c r="Q47" s="204"/>
      <c r="R47" s="205"/>
      <c r="S47" s="102">
        <f t="shared" si="5"/>
        <v>0</v>
      </c>
      <c r="T47" s="7">
        <f t="shared" si="1"/>
      </c>
      <c r="U47" s="8"/>
    </row>
    <row r="48" spans="1:21" ht="15.75">
      <c r="A48" s="10">
        <v>35</v>
      </c>
      <c r="I48" s="74">
        <v>1000</v>
      </c>
      <c r="J48" s="583" t="s">
        <v>90</v>
      </c>
      <c r="K48" s="584"/>
      <c r="L48" s="102">
        <f aca="true" t="shared" si="6" ref="L48:S48">SUM(L49:L65)</f>
        <v>0</v>
      </c>
      <c r="M48" s="76">
        <f t="shared" si="6"/>
        <v>0</v>
      </c>
      <c r="N48" s="77">
        <f t="shared" si="6"/>
        <v>0</v>
      </c>
      <c r="O48" s="78">
        <f>SUM(O49:O65)</f>
        <v>0</v>
      </c>
      <c r="P48" s="76">
        <f t="shared" si="6"/>
        <v>0</v>
      </c>
      <c r="Q48" s="77">
        <f t="shared" si="6"/>
        <v>0</v>
      </c>
      <c r="R48" s="78">
        <f t="shared" si="6"/>
        <v>0</v>
      </c>
      <c r="S48" s="102">
        <f t="shared" si="6"/>
        <v>0</v>
      </c>
      <c r="T48" s="7">
        <f t="shared" si="1"/>
      </c>
      <c r="U48" s="8"/>
    </row>
    <row r="49" spans="1:21" ht="18.75" customHeight="1">
      <c r="A49" s="10">
        <v>36</v>
      </c>
      <c r="I49" s="87"/>
      <c r="J49" s="80">
        <v>1011</v>
      </c>
      <c r="K49" s="103" t="s">
        <v>91</v>
      </c>
      <c r="L49" s="82">
        <f aca="true" t="shared" si="7" ref="L49:L65">M49+N49+O49</f>
        <v>0</v>
      </c>
      <c r="M49" s="35"/>
      <c r="N49" s="36"/>
      <c r="O49" s="199"/>
      <c r="P49" s="35"/>
      <c r="Q49" s="36"/>
      <c r="R49" s="199"/>
      <c r="S49" s="82">
        <f aca="true" t="shared" si="8" ref="S49:S65">P49+Q49+R49</f>
        <v>0</v>
      </c>
      <c r="T49" s="7">
        <f t="shared" si="1"/>
      </c>
      <c r="U49" s="8"/>
    </row>
    <row r="50" spans="1:21" ht="26.25" customHeight="1">
      <c r="A50" s="10">
        <v>37</v>
      </c>
      <c r="E50" s="21"/>
      <c r="I50" s="87"/>
      <c r="J50" s="88">
        <v>1012</v>
      </c>
      <c r="K50" s="89" t="s">
        <v>92</v>
      </c>
      <c r="L50" s="90">
        <f t="shared" si="7"/>
        <v>0</v>
      </c>
      <c r="M50" s="38"/>
      <c r="N50" s="39"/>
      <c r="O50" s="201"/>
      <c r="P50" s="38"/>
      <c r="Q50" s="39"/>
      <c r="R50" s="201"/>
      <c r="S50" s="90">
        <f t="shared" si="8"/>
        <v>0</v>
      </c>
      <c r="T50" s="7">
        <f t="shared" si="1"/>
      </c>
      <c r="U50" s="8"/>
    </row>
    <row r="51" spans="1:21" ht="15.75">
      <c r="A51" s="10">
        <v>38</v>
      </c>
      <c r="E51" s="21"/>
      <c r="I51" s="87"/>
      <c r="J51" s="88">
        <v>1013</v>
      </c>
      <c r="K51" s="89" t="s">
        <v>93</v>
      </c>
      <c r="L51" s="90">
        <f t="shared" si="7"/>
        <v>0</v>
      </c>
      <c r="M51" s="38"/>
      <c r="N51" s="39"/>
      <c r="O51" s="201"/>
      <c r="P51" s="38"/>
      <c r="Q51" s="39"/>
      <c r="R51" s="201"/>
      <c r="S51" s="90">
        <f t="shared" si="8"/>
        <v>0</v>
      </c>
      <c r="T51" s="7">
        <f t="shared" si="1"/>
      </c>
      <c r="U51" s="8"/>
    </row>
    <row r="52" spans="1:21" ht="31.5" customHeight="1">
      <c r="A52" s="10">
        <v>39</v>
      </c>
      <c r="E52" s="21"/>
      <c r="I52" s="87"/>
      <c r="J52" s="88">
        <v>1014</v>
      </c>
      <c r="K52" s="89" t="s">
        <v>94</v>
      </c>
      <c r="L52" s="90">
        <f t="shared" si="7"/>
        <v>0</v>
      </c>
      <c r="M52" s="38"/>
      <c r="N52" s="39"/>
      <c r="O52" s="201"/>
      <c r="P52" s="38"/>
      <c r="Q52" s="39"/>
      <c r="R52" s="201"/>
      <c r="S52" s="90">
        <f t="shared" si="8"/>
        <v>0</v>
      </c>
      <c r="T52" s="7">
        <f t="shared" si="1"/>
      </c>
      <c r="U52" s="8"/>
    </row>
    <row r="53" spans="1:21" ht="15.75">
      <c r="A53" s="10">
        <v>40</v>
      </c>
      <c r="E53" s="21"/>
      <c r="I53" s="87"/>
      <c r="J53" s="88">
        <v>1015</v>
      </c>
      <c r="K53" s="89" t="s">
        <v>95</v>
      </c>
      <c r="L53" s="90">
        <f t="shared" si="7"/>
        <v>0</v>
      </c>
      <c r="M53" s="38"/>
      <c r="N53" s="39"/>
      <c r="O53" s="201"/>
      <c r="P53" s="38"/>
      <c r="Q53" s="39"/>
      <c r="R53" s="201"/>
      <c r="S53" s="90">
        <f t="shared" si="8"/>
        <v>0</v>
      </c>
      <c r="T53" s="7">
        <f t="shared" si="1"/>
      </c>
      <c r="U53" s="8"/>
    </row>
    <row r="54" spans="1:21" ht="15.75">
      <c r="A54" s="10">
        <v>41</v>
      </c>
      <c r="E54" s="21"/>
      <c r="I54" s="87"/>
      <c r="J54" s="104">
        <v>1016</v>
      </c>
      <c r="K54" s="105" t="s">
        <v>96</v>
      </c>
      <c r="L54" s="106">
        <f t="shared" si="7"/>
        <v>0</v>
      </c>
      <c r="M54" s="41"/>
      <c r="N54" s="42"/>
      <c r="O54" s="200"/>
      <c r="P54" s="41"/>
      <c r="Q54" s="42"/>
      <c r="R54" s="200"/>
      <c r="S54" s="106">
        <f t="shared" si="8"/>
        <v>0</v>
      </c>
      <c r="T54" s="7">
        <f t="shared" si="1"/>
      </c>
      <c r="U54" s="8"/>
    </row>
    <row r="55" spans="1:21" ht="15.75">
      <c r="A55" s="10">
        <v>42</v>
      </c>
      <c r="E55" s="21"/>
      <c r="I55" s="79"/>
      <c r="J55" s="107">
        <v>1020</v>
      </c>
      <c r="K55" s="108" t="s">
        <v>97</v>
      </c>
      <c r="L55" s="109">
        <f t="shared" si="7"/>
        <v>0</v>
      </c>
      <c r="M55" s="170"/>
      <c r="N55" s="171"/>
      <c r="O55" s="209"/>
      <c r="P55" s="170"/>
      <c r="Q55" s="171"/>
      <c r="R55" s="209"/>
      <c r="S55" s="109">
        <f t="shared" si="8"/>
        <v>0</v>
      </c>
      <c r="T55" s="7">
        <f t="shared" si="1"/>
      </c>
      <c r="U55" s="8"/>
    </row>
    <row r="56" spans="1:21" ht="15.75">
      <c r="A56" s="10">
        <v>43</v>
      </c>
      <c r="E56" s="21"/>
      <c r="I56" s="87"/>
      <c r="J56" s="110">
        <v>1030</v>
      </c>
      <c r="K56" s="111" t="s">
        <v>98</v>
      </c>
      <c r="L56" s="112">
        <f t="shared" si="7"/>
        <v>0</v>
      </c>
      <c r="M56" s="168"/>
      <c r="N56" s="169"/>
      <c r="O56" s="206"/>
      <c r="P56" s="168"/>
      <c r="Q56" s="169"/>
      <c r="R56" s="206"/>
      <c r="S56" s="112">
        <f t="shared" si="8"/>
        <v>0</v>
      </c>
      <c r="T56" s="7">
        <f t="shared" si="1"/>
      </c>
      <c r="U56" s="8"/>
    </row>
    <row r="57" spans="1:21" ht="15.75">
      <c r="A57" s="10">
        <v>44</v>
      </c>
      <c r="E57" s="21"/>
      <c r="I57" s="87"/>
      <c r="J57" s="107">
        <v>1051</v>
      </c>
      <c r="K57" s="113" t="s">
        <v>99</v>
      </c>
      <c r="L57" s="109">
        <f t="shared" si="7"/>
        <v>0</v>
      </c>
      <c r="M57" s="170"/>
      <c r="N57" s="171"/>
      <c r="O57" s="209"/>
      <c r="P57" s="170"/>
      <c r="Q57" s="171"/>
      <c r="R57" s="209"/>
      <c r="S57" s="109">
        <f t="shared" si="8"/>
        <v>0</v>
      </c>
      <c r="T57" s="7">
        <f t="shared" si="1"/>
      </c>
      <c r="U57" s="8"/>
    </row>
    <row r="58" spans="1:21" ht="15.75">
      <c r="A58" s="10">
        <v>45</v>
      </c>
      <c r="C58" s="14"/>
      <c r="E58" s="21"/>
      <c r="I58" s="87"/>
      <c r="J58" s="88">
        <v>1052</v>
      </c>
      <c r="K58" s="89" t="s">
        <v>100</v>
      </c>
      <c r="L58" s="90">
        <f t="shared" si="7"/>
        <v>0</v>
      </c>
      <c r="M58" s="38"/>
      <c r="N58" s="39"/>
      <c r="O58" s="201"/>
      <c r="P58" s="38"/>
      <c r="Q58" s="39"/>
      <c r="R58" s="201"/>
      <c r="S58" s="90">
        <f t="shared" si="8"/>
        <v>0</v>
      </c>
      <c r="T58" s="7">
        <f t="shared" si="1"/>
      </c>
      <c r="U58" s="8"/>
    </row>
    <row r="59" spans="1:21" ht="15.75">
      <c r="A59" s="10">
        <v>46</v>
      </c>
      <c r="E59" s="21"/>
      <c r="I59" s="87"/>
      <c r="J59" s="110">
        <v>1053</v>
      </c>
      <c r="K59" s="111" t="s">
        <v>472</v>
      </c>
      <c r="L59" s="112">
        <f t="shared" si="7"/>
        <v>0</v>
      </c>
      <c r="M59" s="168"/>
      <c r="N59" s="169"/>
      <c r="O59" s="206"/>
      <c r="P59" s="168"/>
      <c r="Q59" s="169"/>
      <c r="R59" s="206"/>
      <c r="S59" s="112">
        <f t="shared" si="8"/>
        <v>0</v>
      </c>
      <c r="T59" s="7">
        <f t="shared" si="1"/>
      </c>
      <c r="U59" s="8"/>
    </row>
    <row r="60" spans="1:21" ht="15.75">
      <c r="A60" s="10">
        <v>47</v>
      </c>
      <c r="E60" s="21"/>
      <c r="I60" s="87"/>
      <c r="J60" s="107">
        <v>1062</v>
      </c>
      <c r="K60" s="108" t="s">
        <v>101</v>
      </c>
      <c r="L60" s="109">
        <f t="shared" si="7"/>
        <v>0</v>
      </c>
      <c r="M60" s="170"/>
      <c r="N60" s="171"/>
      <c r="O60" s="209"/>
      <c r="P60" s="170"/>
      <c r="Q60" s="171"/>
      <c r="R60" s="209"/>
      <c r="S60" s="109">
        <f t="shared" si="8"/>
        <v>0</v>
      </c>
      <c r="T60" s="7">
        <f t="shared" si="1"/>
      </c>
      <c r="U60" s="8"/>
    </row>
    <row r="61" spans="1:21" ht="15.75">
      <c r="A61" s="10">
        <v>48</v>
      </c>
      <c r="E61" s="21"/>
      <c r="I61" s="87"/>
      <c r="J61" s="110">
        <v>1063</v>
      </c>
      <c r="K61" s="114" t="s">
        <v>465</v>
      </c>
      <c r="L61" s="112">
        <f t="shared" si="7"/>
        <v>0</v>
      </c>
      <c r="M61" s="168"/>
      <c r="N61" s="169"/>
      <c r="O61" s="206"/>
      <c r="P61" s="168"/>
      <c r="Q61" s="169"/>
      <c r="R61" s="206"/>
      <c r="S61" s="112">
        <f t="shared" si="8"/>
        <v>0</v>
      </c>
      <c r="T61" s="7">
        <f t="shared" si="1"/>
      </c>
      <c r="U61" s="8"/>
    </row>
    <row r="62" spans="1:21" ht="15.75">
      <c r="A62" s="10">
        <v>49</v>
      </c>
      <c r="E62" s="21"/>
      <c r="I62" s="87"/>
      <c r="J62" s="115">
        <v>1069</v>
      </c>
      <c r="K62" s="116" t="s">
        <v>102</v>
      </c>
      <c r="L62" s="117">
        <f t="shared" si="7"/>
        <v>0</v>
      </c>
      <c r="M62" s="180"/>
      <c r="N62" s="181"/>
      <c r="O62" s="208"/>
      <c r="P62" s="180"/>
      <c r="Q62" s="181"/>
      <c r="R62" s="208"/>
      <c r="S62" s="117">
        <f t="shared" si="8"/>
        <v>0</v>
      </c>
      <c r="T62" s="7">
        <f t="shared" si="1"/>
      </c>
      <c r="U62" s="8"/>
    </row>
    <row r="63" spans="1:21" ht="15.75">
      <c r="A63" s="10">
        <v>50</v>
      </c>
      <c r="E63" s="21"/>
      <c r="I63" s="79"/>
      <c r="J63" s="107">
        <v>1091</v>
      </c>
      <c r="K63" s="113" t="s">
        <v>480</v>
      </c>
      <c r="L63" s="109">
        <f t="shared" si="7"/>
        <v>0</v>
      </c>
      <c r="M63" s="170"/>
      <c r="N63" s="171"/>
      <c r="O63" s="209"/>
      <c r="P63" s="170"/>
      <c r="Q63" s="171"/>
      <c r="R63" s="209"/>
      <c r="S63" s="109">
        <f t="shared" si="8"/>
        <v>0</v>
      </c>
      <c r="T63" s="7">
        <f t="shared" si="1"/>
      </c>
      <c r="U63" s="8"/>
    </row>
    <row r="64" spans="1:21" ht="31.5" customHeight="1">
      <c r="A64" s="10">
        <v>51</v>
      </c>
      <c r="E64" s="21"/>
      <c r="I64" s="87"/>
      <c r="J64" s="88">
        <v>1092</v>
      </c>
      <c r="K64" s="89" t="s">
        <v>153</v>
      </c>
      <c r="L64" s="90">
        <f t="shared" si="7"/>
        <v>0</v>
      </c>
      <c r="M64" s="38"/>
      <c r="N64" s="39"/>
      <c r="O64" s="201"/>
      <c r="P64" s="38"/>
      <c r="Q64" s="39"/>
      <c r="R64" s="201"/>
      <c r="S64" s="90">
        <f t="shared" si="8"/>
        <v>0</v>
      </c>
      <c r="T64" s="7">
        <f t="shared" si="1"/>
      </c>
      <c r="U64" s="8"/>
    </row>
    <row r="65" spans="1:21" ht="31.5" customHeight="1">
      <c r="A65" s="10">
        <v>52</v>
      </c>
      <c r="E65" s="21"/>
      <c r="I65" s="87"/>
      <c r="J65" s="83">
        <v>1098</v>
      </c>
      <c r="K65" s="118" t="s">
        <v>103</v>
      </c>
      <c r="L65" s="85">
        <f t="shared" si="7"/>
        <v>0</v>
      </c>
      <c r="M65" s="43"/>
      <c r="N65" s="44"/>
      <c r="O65" s="202"/>
      <c r="P65" s="43"/>
      <c r="Q65" s="44"/>
      <c r="R65" s="202"/>
      <c r="S65" s="85">
        <f t="shared" si="8"/>
        <v>0</v>
      </c>
      <c r="T65" s="7">
        <f t="shared" si="1"/>
      </c>
      <c r="U65" s="8"/>
    </row>
    <row r="66" spans="1:21" ht="15.75">
      <c r="A66" s="10">
        <v>53</v>
      </c>
      <c r="E66" s="21"/>
      <c r="I66" s="74">
        <v>1900</v>
      </c>
      <c r="J66" s="589" t="s">
        <v>145</v>
      </c>
      <c r="K66" s="590"/>
      <c r="L66" s="102">
        <f aca="true" t="shared" si="9" ref="L66:S66">SUM(L67:L69)</f>
        <v>0</v>
      </c>
      <c r="M66" s="76">
        <f t="shared" si="9"/>
        <v>0</v>
      </c>
      <c r="N66" s="77">
        <f t="shared" si="9"/>
        <v>0</v>
      </c>
      <c r="O66" s="78">
        <f>SUM(O67:O69)</f>
        <v>0</v>
      </c>
      <c r="P66" s="76">
        <f t="shared" si="9"/>
        <v>0</v>
      </c>
      <c r="Q66" s="77">
        <f t="shared" si="9"/>
        <v>0</v>
      </c>
      <c r="R66" s="78">
        <f t="shared" si="9"/>
        <v>0</v>
      </c>
      <c r="S66" s="102">
        <f t="shared" si="9"/>
        <v>0</v>
      </c>
      <c r="T66" s="7">
        <f t="shared" si="1"/>
      </c>
      <c r="U66" s="8"/>
    </row>
    <row r="67" spans="1:21" ht="34.5" customHeight="1">
      <c r="A67" s="10">
        <v>54</v>
      </c>
      <c r="E67" s="21"/>
      <c r="I67" s="87"/>
      <c r="J67" s="80">
        <v>1901</v>
      </c>
      <c r="K67" s="119" t="s">
        <v>481</v>
      </c>
      <c r="L67" s="82">
        <f>M67+N67+O67</f>
        <v>0</v>
      </c>
      <c r="M67" s="35"/>
      <c r="N67" s="36"/>
      <c r="O67" s="199"/>
      <c r="P67" s="35"/>
      <c r="Q67" s="36"/>
      <c r="R67" s="199"/>
      <c r="S67" s="82">
        <f>P67+Q67+R67</f>
        <v>0</v>
      </c>
      <c r="T67" s="7">
        <f t="shared" si="1"/>
      </c>
      <c r="U67" s="8"/>
    </row>
    <row r="68" spans="1:21" ht="31.5">
      <c r="A68" s="10">
        <v>55</v>
      </c>
      <c r="E68" s="21"/>
      <c r="I68" s="120"/>
      <c r="J68" s="88">
        <v>1981</v>
      </c>
      <c r="K68" s="121" t="s">
        <v>482</v>
      </c>
      <c r="L68" s="90">
        <f>M68+N68+O68</f>
        <v>0</v>
      </c>
      <c r="M68" s="38"/>
      <c r="N68" s="39"/>
      <c r="O68" s="201"/>
      <c r="P68" s="38"/>
      <c r="Q68" s="39"/>
      <c r="R68" s="201"/>
      <c r="S68" s="90">
        <f>P68+Q68+R68</f>
        <v>0</v>
      </c>
      <c r="T68" s="7">
        <f t="shared" si="1"/>
      </c>
      <c r="U68" s="8"/>
    </row>
    <row r="69" spans="1:21" ht="31.5">
      <c r="A69" s="10">
        <v>56</v>
      </c>
      <c r="E69" s="21"/>
      <c r="I69" s="87"/>
      <c r="J69" s="83">
        <v>1991</v>
      </c>
      <c r="K69" s="122" t="s">
        <v>483</v>
      </c>
      <c r="L69" s="85">
        <f>M69+N69+O69</f>
        <v>0</v>
      </c>
      <c r="M69" s="43"/>
      <c r="N69" s="44"/>
      <c r="O69" s="202"/>
      <c r="P69" s="43"/>
      <c r="Q69" s="44"/>
      <c r="R69" s="202"/>
      <c r="S69" s="85">
        <f>P69+Q69+R69</f>
        <v>0</v>
      </c>
      <c r="T69" s="7">
        <f t="shared" si="1"/>
      </c>
      <c r="U69" s="8"/>
    </row>
    <row r="70" spans="1:21" ht="15.75">
      <c r="A70" s="10">
        <v>57</v>
      </c>
      <c r="E70" s="21"/>
      <c r="I70" s="74">
        <v>2100</v>
      </c>
      <c r="J70" s="589" t="s">
        <v>424</v>
      </c>
      <c r="K70" s="590"/>
      <c r="L70" s="102">
        <f aca="true" t="shared" si="10" ref="L70:S70">SUM(L71:L75)</f>
        <v>0</v>
      </c>
      <c r="M70" s="76">
        <f t="shared" si="10"/>
        <v>0</v>
      </c>
      <c r="N70" s="77">
        <f t="shared" si="10"/>
        <v>0</v>
      </c>
      <c r="O70" s="78">
        <f>SUM(O71:O75)</f>
        <v>0</v>
      </c>
      <c r="P70" s="76">
        <f t="shared" si="10"/>
        <v>0</v>
      </c>
      <c r="Q70" s="77">
        <f t="shared" si="10"/>
        <v>0</v>
      </c>
      <c r="R70" s="78">
        <f t="shared" si="10"/>
        <v>0</v>
      </c>
      <c r="S70" s="102">
        <f t="shared" si="10"/>
        <v>0</v>
      </c>
      <c r="T70" s="7">
        <f t="shared" si="1"/>
      </c>
      <c r="U70" s="8"/>
    </row>
    <row r="71" spans="1:21" ht="15.75">
      <c r="A71" s="10">
        <v>58</v>
      </c>
      <c r="E71" s="21"/>
      <c r="I71" s="87"/>
      <c r="J71" s="80">
        <v>2110</v>
      </c>
      <c r="K71" s="123" t="s">
        <v>104</v>
      </c>
      <c r="L71" s="82">
        <f>M71+N71+O71</f>
        <v>0</v>
      </c>
      <c r="M71" s="35"/>
      <c r="N71" s="36"/>
      <c r="O71" s="199"/>
      <c r="P71" s="35"/>
      <c r="Q71" s="36"/>
      <c r="R71" s="199"/>
      <c r="S71" s="82">
        <f>P71+Q71+R71</f>
        <v>0</v>
      </c>
      <c r="T71" s="7">
        <f t="shared" si="1"/>
      </c>
      <c r="U71" s="8"/>
    </row>
    <row r="72" spans="1:21" ht="15.75">
      <c r="A72" s="10">
        <v>59</v>
      </c>
      <c r="E72" s="21"/>
      <c r="I72" s="120"/>
      <c r="J72" s="88">
        <v>2120</v>
      </c>
      <c r="K72" s="92" t="s">
        <v>105</v>
      </c>
      <c r="L72" s="90">
        <f>M72+N72+O72</f>
        <v>0</v>
      </c>
      <c r="M72" s="38"/>
      <c r="N72" s="39"/>
      <c r="O72" s="201"/>
      <c r="P72" s="38"/>
      <c r="Q72" s="39"/>
      <c r="R72" s="201"/>
      <c r="S72" s="90">
        <f>P72+Q72+R72</f>
        <v>0</v>
      </c>
      <c r="T72" s="7">
        <f t="shared" si="1"/>
      </c>
      <c r="U72" s="8"/>
    </row>
    <row r="73" spans="1:21" ht="31.5" customHeight="1">
      <c r="A73" s="10">
        <v>60</v>
      </c>
      <c r="E73" s="21"/>
      <c r="I73" s="120"/>
      <c r="J73" s="88">
        <v>2125</v>
      </c>
      <c r="K73" s="92" t="s">
        <v>106</v>
      </c>
      <c r="L73" s="90">
        <f>M73+N73+O73</f>
        <v>0</v>
      </c>
      <c r="M73" s="174">
        <v>0</v>
      </c>
      <c r="N73" s="175">
        <v>0</v>
      </c>
      <c r="O73" s="40">
        <v>0</v>
      </c>
      <c r="P73" s="174">
        <v>0</v>
      </c>
      <c r="Q73" s="175">
        <v>0</v>
      </c>
      <c r="R73" s="40">
        <v>0</v>
      </c>
      <c r="S73" s="90">
        <f>P73+Q73+R73</f>
        <v>0</v>
      </c>
      <c r="T73" s="7">
        <f t="shared" si="1"/>
      </c>
      <c r="U73" s="8"/>
    </row>
    <row r="74" spans="1:21" ht="31.5" customHeight="1">
      <c r="A74" s="10">
        <v>61</v>
      </c>
      <c r="I74" s="86"/>
      <c r="J74" s="88">
        <v>2140</v>
      </c>
      <c r="K74" s="92" t="s">
        <v>107</v>
      </c>
      <c r="L74" s="90">
        <f>M74+N74+O74</f>
        <v>0</v>
      </c>
      <c r="M74" s="174">
        <v>0</v>
      </c>
      <c r="N74" s="175">
        <v>0</v>
      </c>
      <c r="O74" s="40">
        <v>0</v>
      </c>
      <c r="P74" s="174">
        <v>0</v>
      </c>
      <c r="Q74" s="175">
        <v>0</v>
      </c>
      <c r="R74" s="40">
        <v>0</v>
      </c>
      <c r="S74" s="90">
        <f>P74+Q74+R74</f>
        <v>0</v>
      </c>
      <c r="T74" s="7">
        <f t="shared" si="1"/>
      </c>
      <c r="U74" s="8"/>
    </row>
    <row r="75" spans="1:21" ht="31.5" customHeight="1">
      <c r="A75" s="10">
        <v>62</v>
      </c>
      <c r="I75" s="87"/>
      <c r="J75" s="83">
        <v>2190</v>
      </c>
      <c r="K75" s="124" t="s">
        <v>108</v>
      </c>
      <c r="L75" s="85">
        <f>M75+N75+O75</f>
        <v>0</v>
      </c>
      <c r="M75" s="43"/>
      <c r="N75" s="44"/>
      <c r="O75" s="202"/>
      <c r="P75" s="43"/>
      <c r="Q75" s="44"/>
      <c r="R75" s="202"/>
      <c r="S75" s="85">
        <f>P75+Q75+R75</f>
        <v>0</v>
      </c>
      <c r="T75" s="7">
        <f t="shared" si="1"/>
      </c>
      <c r="U75" s="8"/>
    </row>
    <row r="76" spans="1:21" ht="15.75">
      <c r="A76" s="10">
        <v>63</v>
      </c>
      <c r="I76" s="74">
        <v>2200</v>
      </c>
      <c r="J76" s="589" t="s">
        <v>109</v>
      </c>
      <c r="K76" s="590"/>
      <c r="L76" s="102">
        <f aca="true" t="shared" si="11" ref="L76:S76">SUM(L77:L78)</f>
        <v>0</v>
      </c>
      <c r="M76" s="76">
        <f t="shared" si="11"/>
        <v>0</v>
      </c>
      <c r="N76" s="77">
        <f t="shared" si="11"/>
        <v>0</v>
      </c>
      <c r="O76" s="78">
        <f>SUM(O77:O78)</f>
        <v>0</v>
      </c>
      <c r="P76" s="76">
        <f t="shared" si="11"/>
        <v>0</v>
      </c>
      <c r="Q76" s="77">
        <f t="shared" si="11"/>
        <v>0</v>
      </c>
      <c r="R76" s="78">
        <f t="shared" si="11"/>
        <v>0</v>
      </c>
      <c r="S76" s="102">
        <f t="shared" si="11"/>
        <v>0</v>
      </c>
      <c r="T76" s="7">
        <f t="shared" si="1"/>
      </c>
      <c r="U76" s="8"/>
    </row>
    <row r="77" spans="1:21" ht="15.75">
      <c r="A77" s="10">
        <v>64</v>
      </c>
      <c r="I77" s="87"/>
      <c r="J77" s="80">
        <v>2221</v>
      </c>
      <c r="K77" s="81" t="s">
        <v>154</v>
      </c>
      <c r="L77" s="82">
        <f aca="true" t="shared" si="12" ref="L77:L82">M77+N77+O77</f>
        <v>0</v>
      </c>
      <c r="M77" s="35"/>
      <c r="N77" s="36"/>
      <c r="O77" s="199"/>
      <c r="P77" s="35"/>
      <c r="Q77" s="36"/>
      <c r="R77" s="199"/>
      <c r="S77" s="82">
        <f aca="true" t="shared" si="13" ref="S77:S82">P77+Q77+R77</f>
        <v>0</v>
      </c>
      <c r="T77" s="7">
        <f t="shared" si="1"/>
      </c>
      <c r="U77" s="8"/>
    </row>
    <row r="78" spans="1:21" ht="15.75">
      <c r="A78" s="10">
        <v>65</v>
      </c>
      <c r="I78" s="87"/>
      <c r="J78" s="83">
        <v>2224</v>
      </c>
      <c r="K78" s="84" t="s">
        <v>110</v>
      </c>
      <c r="L78" s="85">
        <f t="shared" si="12"/>
        <v>0</v>
      </c>
      <c r="M78" s="43"/>
      <c r="N78" s="44"/>
      <c r="O78" s="202"/>
      <c r="P78" s="43"/>
      <c r="Q78" s="44"/>
      <c r="R78" s="202"/>
      <c r="S78" s="85">
        <f t="shared" si="13"/>
        <v>0</v>
      </c>
      <c r="T78" s="7">
        <f t="shared" si="1"/>
      </c>
      <c r="U78" s="8"/>
    </row>
    <row r="79" spans="1:21" ht="15.75">
      <c r="A79" s="10">
        <v>66</v>
      </c>
      <c r="I79" s="74">
        <v>2500</v>
      </c>
      <c r="J79" s="589" t="s">
        <v>111</v>
      </c>
      <c r="K79" s="590"/>
      <c r="L79" s="102">
        <f t="shared" si="12"/>
        <v>0</v>
      </c>
      <c r="M79" s="203"/>
      <c r="N79" s="204"/>
      <c r="O79" s="205"/>
      <c r="P79" s="203"/>
      <c r="Q79" s="204"/>
      <c r="R79" s="205"/>
      <c r="S79" s="102">
        <f t="shared" si="13"/>
        <v>0</v>
      </c>
      <c r="T79" s="7">
        <f t="shared" si="1"/>
      </c>
      <c r="U79" s="8"/>
    </row>
    <row r="80" spans="1:21" ht="18.75" customHeight="1">
      <c r="A80" s="10">
        <v>67</v>
      </c>
      <c r="I80" s="74">
        <v>2600</v>
      </c>
      <c r="J80" s="579" t="s">
        <v>112</v>
      </c>
      <c r="K80" s="580"/>
      <c r="L80" s="102">
        <f t="shared" si="12"/>
        <v>0</v>
      </c>
      <c r="M80" s="203"/>
      <c r="N80" s="204"/>
      <c r="O80" s="205"/>
      <c r="P80" s="203"/>
      <c r="Q80" s="204"/>
      <c r="R80" s="205"/>
      <c r="S80" s="102">
        <f t="shared" si="13"/>
        <v>0</v>
      </c>
      <c r="T80" s="7">
        <f t="shared" si="1"/>
      </c>
      <c r="U80" s="8"/>
    </row>
    <row r="81" spans="1:21" ht="18.75" customHeight="1">
      <c r="A81" s="10">
        <v>68</v>
      </c>
      <c r="I81" s="74">
        <v>2700</v>
      </c>
      <c r="J81" s="579" t="s">
        <v>113</v>
      </c>
      <c r="K81" s="580"/>
      <c r="L81" s="102">
        <f t="shared" si="12"/>
        <v>0</v>
      </c>
      <c r="M81" s="203"/>
      <c r="N81" s="204"/>
      <c r="O81" s="205"/>
      <c r="P81" s="203"/>
      <c r="Q81" s="204"/>
      <c r="R81" s="205"/>
      <c r="S81" s="102">
        <f t="shared" si="13"/>
        <v>0</v>
      </c>
      <c r="T81" s="7">
        <f t="shared" si="1"/>
      </c>
      <c r="U81" s="8"/>
    </row>
    <row r="82" spans="1:21" ht="35.25" customHeight="1">
      <c r="A82" s="10">
        <v>69</v>
      </c>
      <c r="I82" s="74">
        <v>2800</v>
      </c>
      <c r="J82" s="579" t="s">
        <v>945</v>
      </c>
      <c r="K82" s="580"/>
      <c r="L82" s="102">
        <f t="shared" si="12"/>
        <v>0</v>
      </c>
      <c r="M82" s="203"/>
      <c r="N82" s="204"/>
      <c r="O82" s="205"/>
      <c r="P82" s="203"/>
      <c r="Q82" s="204"/>
      <c r="R82" s="205"/>
      <c r="S82" s="102">
        <f t="shared" si="13"/>
        <v>0</v>
      </c>
      <c r="T82" s="7">
        <f t="shared" si="1"/>
      </c>
      <c r="U82" s="8"/>
    </row>
    <row r="83" spans="1:21" ht="18.75" customHeight="1">
      <c r="A83" s="10">
        <v>70</v>
      </c>
      <c r="I83" s="74">
        <v>2900</v>
      </c>
      <c r="J83" s="589" t="s">
        <v>114</v>
      </c>
      <c r="K83" s="590"/>
      <c r="L83" s="102">
        <f>SUM(L84:L91)</f>
        <v>0</v>
      </c>
      <c r="M83" s="76">
        <f>SUM(M84:M91)</f>
        <v>0</v>
      </c>
      <c r="N83" s="76">
        <f aca="true" t="shared" si="14" ref="N83:S83">SUM(N84:N91)</f>
        <v>0</v>
      </c>
      <c r="O83" s="76">
        <f t="shared" si="14"/>
        <v>0</v>
      </c>
      <c r="P83" s="76">
        <f t="shared" si="14"/>
        <v>0</v>
      </c>
      <c r="Q83" s="76">
        <f t="shared" si="14"/>
        <v>0</v>
      </c>
      <c r="R83" s="76">
        <f t="shared" si="14"/>
        <v>0</v>
      </c>
      <c r="S83" s="76">
        <f t="shared" si="14"/>
        <v>0</v>
      </c>
      <c r="T83" s="7">
        <f t="shared" si="1"/>
      </c>
      <c r="U83" s="8"/>
    </row>
    <row r="84" spans="1:21" ht="25.5" customHeight="1">
      <c r="A84" s="10">
        <v>71</v>
      </c>
      <c r="I84" s="125"/>
      <c r="J84" s="80">
        <v>2910</v>
      </c>
      <c r="K84" s="126" t="s">
        <v>1224</v>
      </c>
      <c r="L84" s="82">
        <f>M84+N84+O84</f>
        <v>0</v>
      </c>
      <c r="M84" s="35"/>
      <c r="N84" s="36"/>
      <c r="O84" s="199"/>
      <c r="P84" s="35"/>
      <c r="Q84" s="36"/>
      <c r="R84" s="199"/>
      <c r="S84" s="82">
        <f>P84+Q84+R84</f>
        <v>0</v>
      </c>
      <c r="T84" s="7">
        <f t="shared" si="1"/>
      </c>
      <c r="U84" s="8"/>
    </row>
    <row r="85" spans="1:21" ht="25.5" customHeight="1">
      <c r="A85" s="10">
        <v>71</v>
      </c>
      <c r="I85" s="125"/>
      <c r="J85" s="80">
        <v>2920</v>
      </c>
      <c r="K85" s="126" t="s">
        <v>115</v>
      </c>
      <c r="L85" s="82">
        <f aca="true" t="shared" si="15" ref="L85:L91">M85+N85+O85</f>
        <v>0</v>
      </c>
      <c r="M85" s="35"/>
      <c r="N85" s="36"/>
      <c r="O85" s="199"/>
      <c r="P85" s="35"/>
      <c r="Q85" s="36"/>
      <c r="R85" s="199"/>
      <c r="S85" s="82">
        <f aca="true" t="shared" si="16" ref="S85:S91">P85+Q85+R85</f>
        <v>0</v>
      </c>
      <c r="T85" s="7">
        <f t="shared" si="1"/>
      </c>
      <c r="U85" s="8"/>
    </row>
    <row r="86" spans="1:21" ht="25.5" customHeight="1">
      <c r="A86" s="10">
        <v>72</v>
      </c>
      <c r="I86" s="125"/>
      <c r="J86" s="110">
        <v>2969</v>
      </c>
      <c r="K86" s="127" t="s">
        <v>116</v>
      </c>
      <c r="L86" s="112">
        <f t="shared" si="15"/>
        <v>0</v>
      </c>
      <c r="M86" s="168"/>
      <c r="N86" s="169"/>
      <c r="O86" s="206"/>
      <c r="P86" s="168"/>
      <c r="Q86" s="169"/>
      <c r="R86" s="206"/>
      <c r="S86" s="112">
        <f t="shared" si="16"/>
        <v>0</v>
      </c>
      <c r="T86" s="7">
        <f t="shared" si="1"/>
      </c>
      <c r="U86" s="8"/>
    </row>
    <row r="87" spans="1:21" ht="25.5" customHeight="1">
      <c r="A87" s="10">
        <v>73</v>
      </c>
      <c r="I87" s="125"/>
      <c r="J87" s="128">
        <v>2970</v>
      </c>
      <c r="K87" s="129" t="s">
        <v>117</v>
      </c>
      <c r="L87" s="130">
        <f t="shared" si="15"/>
        <v>0</v>
      </c>
      <c r="M87" s="182"/>
      <c r="N87" s="183"/>
      <c r="O87" s="207"/>
      <c r="P87" s="182"/>
      <c r="Q87" s="183"/>
      <c r="R87" s="207"/>
      <c r="S87" s="130">
        <f t="shared" si="16"/>
        <v>0</v>
      </c>
      <c r="T87" s="7">
        <f t="shared" si="1"/>
      </c>
      <c r="U87" s="8"/>
    </row>
    <row r="88" spans="1:21" ht="25.5" customHeight="1">
      <c r="A88" s="10">
        <v>74</v>
      </c>
      <c r="I88" s="125"/>
      <c r="J88" s="115">
        <v>2989</v>
      </c>
      <c r="K88" s="131" t="s">
        <v>118</v>
      </c>
      <c r="L88" s="117">
        <f t="shared" si="15"/>
        <v>0</v>
      </c>
      <c r="M88" s="180"/>
      <c r="N88" s="181"/>
      <c r="O88" s="208"/>
      <c r="P88" s="180"/>
      <c r="Q88" s="181"/>
      <c r="R88" s="208"/>
      <c r="S88" s="117">
        <f t="shared" si="16"/>
        <v>0</v>
      </c>
      <c r="T88" s="7">
        <f t="shared" si="1"/>
      </c>
      <c r="U88" s="8"/>
    </row>
    <row r="89" spans="1:21" ht="15.75">
      <c r="A89" s="10">
        <v>75</v>
      </c>
      <c r="I89" s="87"/>
      <c r="J89" s="107">
        <v>2990</v>
      </c>
      <c r="K89" s="132" t="s">
        <v>1240</v>
      </c>
      <c r="L89" s="109">
        <f>M89+N89+O89</f>
        <v>0</v>
      </c>
      <c r="M89" s="170"/>
      <c r="N89" s="171"/>
      <c r="O89" s="209"/>
      <c r="P89" s="170"/>
      <c r="Q89" s="171"/>
      <c r="R89" s="209"/>
      <c r="S89" s="109">
        <f>P89+Q89+R89</f>
        <v>0</v>
      </c>
      <c r="T89" s="7">
        <f t="shared" si="1"/>
      </c>
      <c r="U89" s="8"/>
    </row>
    <row r="90" spans="1:21" ht="15.75">
      <c r="A90" s="10">
        <v>75</v>
      </c>
      <c r="I90" s="87"/>
      <c r="J90" s="107">
        <v>2991</v>
      </c>
      <c r="K90" s="132" t="s">
        <v>119</v>
      </c>
      <c r="L90" s="109">
        <f t="shared" si="15"/>
        <v>0</v>
      </c>
      <c r="M90" s="170"/>
      <c r="N90" s="171"/>
      <c r="O90" s="209"/>
      <c r="P90" s="170"/>
      <c r="Q90" s="171"/>
      <c r="R90" s="209"/>
      <c r="S90" s="109">
        <f t="shared" si="16"/>
        <v>0</v>
      </c>
      <c r="T90" s="7">
        <f t="shared" si="1"/>
      </c>
      <c r="U90" s="8"/>
    </row>
    <row r="91" spans="1:21" ht="35.25" customHeight="1">
      <c r="A91" s="10">
        <v>76</v>
      </c>
      <c r="I91" s="87"/>
      <c r="J91" s="83">
        <v>2992</v>
      </c>
      <c r="K91" s="133" t="s">
        <v>120</v>
      </c>
      <c r="L91" s="85">
        <f t="shared" si="15"/>
        <v>0</v>
      </c>
      <c r="M91" s="43"/>
      <c r="N91" s="44"/>
      <c r="O91" s="202"/>
      <c r="P91" s="43"/>
      <c r="Q91" s="44"/>
      <c r="R91" s="202"/>
      <c r="S91" s="85">
        <f t="shared" si="16"/>
        <v>0</v>
      </c>
      <c r="T91" s="7">
        <f t="shared" si="1"/>
      </c>
      <c r="U91" s="8"/>
    </row>
    <row r="92" spans="1:21" ht="18.75" customHeight="1">
      <c r="A92" s="10">
        <v>77</v>
      </c>
      <c r="I92" s="74">
        <v>3300</v>
      </c>
      <c r="J92" s="134" t="s">
        <v>1247</v>
      </c>
      <c r="K92" s="248"/>
      <c r="L92" s="102">
        <f aca="true" t="shared" si="17" ref="L92:S92">SUM(L93:L97)</f>
        <v>0</v>
      </c>
      <c r="M92" s="76">
        <f t="shared" si="17"/>
        <v>0</v>
      </c>
      <c r="N92" s="77">
        <f t="shared" si="17"/>
        <v>0</v>
      </c>
      <c r="O92" s="78">
        <f t="shared" si="17"/>
        <v>0</v>
      </c>
      <c r="P92" s="76">
        <f t="shared" si="17"/>
        <v>0</v>
      </c>
      <c r="Q92" s="77">
        <f t="shared" si="17"/>
        <v>0</v>
      </c>
      <c r="R92" s="78">
        <f t="shared" si="17"/>
        <v>0</v>
      </c>
      <c r="S92" s="102">
        <f t="shared" si="17"/>
        <v>0</v>
      </c>
      <c r="T92" s="7">
        <f t="shared" si="1"/>
      </c>
      <c r="U92" s="8"/>
    </row>
    <row r="93" spans="1:21" ht="15.75">
      <c r="A93" s="10">
        <v>78</v>
      </c>
      <c r="I93" s="86"/>
      <c r="J93" s="80">
        <v>3301</v>
      </c>
      <c r="K93" s="135" t="s">
        <v>121</v>
      </c>
      <c r="L93" s="82">
        <f aca="true" t="shared" si="18" ref="L93:L100">M93+N93+O93</f>
        <v>0</v>
      </c>
      <c r="M93" s="172">
        <v>0</v>
      </c>
      <c r="N93" s="173">
        <v>0</v>
      </c>
      <c r="O93" s="37">
        <v>0</v>
      </c>
      <c r="P93" s="172">
        <v>0</v>
      </c>
      <c r="Q93" s="173">
        <v>0</v>
      </c>
      <c r="R93" s="37">
        <v>0</v>
      </c>
      <c r="S93" s="82">
        <f aca="true" t="shared" si="19" ref="S93:S100">P93+Q93+R93</f>
        <v>0</v>
      </c>
      <c r="T93" s="7">
        <f t="shared" si="1"/>
      </c>
      <c r="U93" s="8"/>
    </row>
    <row r="94" spans="1:21" ht="15.75">
      <c r="A94" s="10">
        <v>79</v>
      </c>
      <c r="I94" s="86"/>
      <c r="J94" s="88">
        <v>3302</v>
      </c>
      <c r="K94" s="136" t="s">
        <v>423</v>
      </c>
      <c r="L94" s="90">
        <f t="shared" si="18"/>
        <v>0</v>
      </c>
      <c r="M94" s="174">
        <v>0</v>
      </c>
      <c r="N94" s="175">
        <v>0</v>
      </c>
      <c r="O94" s="40">
        <v>0</v>
      </c>
      <c r="P94" s="174">
        <v>0</v>
      </c>
      <c r="Q94" s="175">
        <v>0</v>
      </c>
      <c r="R94" s="40">
        <v>0</v>
      </c>
      <c r="S94" s="90">
        <f t="shared" si="19"/>
        <v>0</v>
      </c>
      <c r="T94" s="7">
        <f t="shared" si="1"/>
      </c>
      <c r="U94" s="8"/>
    </row>
    <row r="95" spans="1:21" ht="15.75">
      <c r="A95" s="10">
        <v>80</v>
      </c>
      <c r="I95" s="86"/>
      <c r="J95" s="88">
        <v>3304</v>
      </c>
      <c r="K95" s="136" t="s">
        <v>122</v>
      </c>
      <c r="L95" s="90">
        <f t="shared" si="18"/>
        <v>0</v>
      </c>
      <c r="M95" s="174">
        <v>0</v>
      </c>
      <c r="N95" s="175">
        <v>0</v>
      </c>
      <c r="O95" s="40">
        <v>0</v>
      </c>
      <c r="P95" s="174">
        <v>0</v>
      </c>
      <c r="Q95" s="175">
        <v>0</v>
      </c>
      <c r="R95" s="40">
        <v>0</v>
      </c>
      <c r="S95" s="90">
        <f t="shared" si="19"/>
        <v>0</v>
      </c>
      <c r="T95" s="7">
        <f t="shared" si="1"/>
      </c>
      <c r="U95" s="8"/>
    </row>
    <row r="96" spans="1:21" ht="30">
      <c r="A96" s="10">
        <v>81</v>
      </c>
      <c r="I96" s="86"/>
      <c r="J96" s="83">
        <v>3306</v>
      </c>
      <c r="K96" s="137" t="s">
        <v>942</v>
      </c>
      <c r="L96" s="90">
        <f t="shared" si="18"/>
        <v>0</v>
      </c>
      <c r="M96" s="174">
        <v>0</v>
      </c>
      <c r="N96" s="175">
        <v>0</v>
      </c>
      <c r="O96" s="40">
        <v>0</v>
      </c>
      <c r="P96" s="174">
        <v>0</v>
      </c>
      <c r="Q96" s="175">
        <v>0</v>
      </c>
      <c r="R96" s="40">
        <v>0</v>
      </c>
      <c r="S96" s="90">
        <f t="shared" si="19"/>
        <v>0</v>
      </c>
      <c r="T96" s="7">
        <f t="shared" si="1"/>
      </c>
      <c r="U96" s="8"/>
    </row>
    <row r="97" spans="1:21" ht="15.75">
      <c r="A97" s="10">
        <v>83</v>
      </c>
      <c r="I97" s="86"/>
      <c r="J97" s="83">
        <v>3307</v>
      </c>
      <c r="K97" s="137" t="s">
        <v>1253</v>
      </c>
      <c r="L97" s="85">
        <f t="shared" si="18"/>
        <v>0</v>
      </c>
      <c r="M97" s="176">
        <v>0</v>
      </c>
      <c r="N97" s="177">
        <v>0</v>
      </c>
      <c r="O97" s="45">
        <v>0</v>
      </c>
      <c r="P97" s="176">
        <v>0</v>
      </c>
      <c r="Q97" s="177">
        <v>0</v>
      </c>
      <c r="R97" s="45">
        <v>0</v>
      </c>
      <c r="S97" s="85">
        <f t="shared" si="19"/>
        <v>0</v>
      </c>
      <c r="T97" s="7">
        <f t="shared" si="1"/>
      </c>
      <c r="U97" s="8"/>
    </row>
    <row r="98" spans="1:21" ht="15.75">
      <c r="A98" s="10">
        <v>84</v>
      </c>
      <c r="I98" s="74">
        <v>3900</v>
      </c>
      <c r="J98" s="589" t="s">
        <v>123</v>
      </c>
      <c r="K98" s="590"/>
      <c r="L98" s="102">
        <f t="shared" si="18"/>
        <v>0</v>
      </c>
      <c r="M98" s="245">
        <v>0</v>
      </c>
      <c r="N98" s="246">
        <v>0</v>
      </c>
      <c r="O98" s="247">
        <v>0</v>
      </c>
      <c r="P98" s="245">
        <v>0</v>
      </c>
      <c r="Q98" s="246">
        <v>0</v>
      </c>
      <c r="R98" s="247">
        <v>0</v>
      </c>
      <c r="S98" s="102">
        <f t="shared" si="19"/>
        <v>0</v>
      </c>
      <c r="T98" s="7">
        <f aca="true" t="shared" si="20" ref="T98:T144">(IF($E98&lt;&gt;0,$M$2,IF($L98&lt;&gt;0,$M$2,"")))</f>
      </c>
      <c r="U98" s="8"/>
    </row>
    <row r="99" spans="1:21" ht="15.75">
      <c r="A99" s="10">
        <v>85</v>
      </c>
      <c r="I99" s="74">
        <v>4000</v>
      </c>
      <c r="J99" s="589" t="s">
        <v>124</v>
      </c>
      <c r="K99" s="590"/>
      <c r="L99" s="102">
        <f t="shared" si="18"/>
        <v>0</v>
      </c>
      <c r="M99" s="203"/>
      <c r="N99" s="204"/>
      <c r="O99" s="205"/>
      <c r="P99" s="203"/>
      <c r="Q99" s="204"/>
      <c r="R99" s="205"/>
      <c r="S99" s="102">
        <f t="shared" si="19"/>
        <v>0</v>
      </c>
      <c r="T99" s="7">
        <f t="shared" si="20"/>
      </c>
      <c r="U99" s="8"/>
    </row>
    <row r="100" spans="1:21" ht="15.75">
      <c r="A100" s="10">
        <v>86</v>
      </c>
      <c r="I100" s="74">
        <v>4100</v>
      </c>
      <c r="J100" s="589" t="s">
        <v>125</v>
      </c>
      <c r="K100" s="590"/>
      <c r="L100" s="102">
        <f t="shared" si="18"/>
        <v>0</v>
      </c>
      <c r="M100" s="246">
        <v>0</v>
      </c>
      <c r="N100" s="246">
        <v>0</v>
      </c>
      <c r="O100" s="247">
        <v>0</v>
      </c>
      <c r="P100" s="360">
        <v>0</v>
      </c>
      <c r="Q100" s="246">
        <v>0</v>
      </c>
      <c r="R100" s="246">
        <v>0</v>
      </c>
      <c r="S100" s="102">
        <f t="shared" si="19"/>
        <v>0</v>
      </c>
      <c r="T100" s="7">
        <f t="shared" si="20"/>
      </c>
      <c r="U100" s="8"/>
    </row>
    <row r="101" spans="1:21" ht="15.75">
      <c r="A101" s="10">
        <v>87</v>
      </c>
      <c r="I101" s="74">
        <v>4200</v>
      </c>
      <c r="J101" s="589" t="s">
        <v>126</v>
      </c>
      <c r="K101" s="590"/>
      <c r="L101" s="102">
        <f aca="true" t="shared" si="21" ref="L101:S101">SUM(L102:L107)</f>
        <v>0</v>
      </c>
      <c r="M101" s="76">
        <f t="shared" si="21"/>
        <v>0</v>
      </c>
      <c r="N101" s="77">
        <f t="shared" si="21"/>
        <v>0</v>
      </c>
      <c r="O101" s="78">
        <f>SUM(O102:O107)</f>
        <v>0</v>
      </c>
      <c r="P101" s="76">
        <f t="shared" si="21"/>
        <v>0</v>
      </c>
      <c r="Q101" s="77">
        <f t="shared" si="21"/>
        <v>0</v>
      </c>
      <c r="R101" s="78">
        <f t="shared" si="21"/>
        <v>0</v>
      </c>
      <c r="S101" s="102">
        <f t="shared" si="21"/>
        <v>0</v>
      </c>
      <c r="T101" s="7">
        <f t="shared" si="20"/>
      </c>
      <c r="U101" s="8"/>
    </row>
    <row r="102" spans="1:21" ht="15.75">
      <c r="A102" s="10">
        <v>88</v>
      </c>
      <c r="I102" s="138"/>
      <c r="J102" s="80">
        <v>4201</v>
      </c>
      <c r="K102" s="81" t="s">
        <v>127</v>
      </c>
      <c r="L102" s="82">
        <f aca="true" t="shared" si="22" ref="L102:L107">M102+N102+O102</f>
        <v>0</v>
      </c>
      <c r="M102" s="35"/>
      <c r="N102" s="36"/>
      <c r="O102" s="199"/>
      <c r="P102" s="35"/>
      <c r="Q102" s="36"/>
      <c r="R102" s="199"/>
      <c r="S102" s="82">
        <f aca="true" t="shared" si="23" ref="S102:S107">P102+Q102+R102</f>
        <v>0</v>
      </c>
      <c r="T102" s="7">
        <f t="shared" si="20"/>
      </c>
      <c r="U102" s="8"/>
    </row>
    <row r="103" spans="1:21" ht="15.75">
      <c r="A103" s="10">
        <v>89</v>
      </c>
      <c r="I103" s="138"/>
      <c r="J103" s="88">
        <v>4202</v>
      </c>
      <c r="K103" s="139" t="s">
        <v>128</v>
      </c>
      <c r="L103" s="90">
        <f t="shared" si="22"/>
        <v>0</v>
      </c>
      <c r="M103" s="38"/>
      <c r="N103" s="39"/>
      <c r="O103" s="201"/>
      <c r="P103" s="38"/>
      <c r="Q103" s="39"/>
      <c r="R103" s="201"/>
      <c r="S103" s="90">
        <f t="shared" si="23"/>
        <v>0</v>
      </c>
      <c r="T103" s="7">
        <f t="shared" si="20"/>
      </c>
      <c r="U103" s="8"/>
    </row>
    <row r="104" spans="1:21" ht="15.75">
      <c r="A104" s="10">
        <v>90</v>
      </c>
      <c r="I104" s="138"/>
      <c r="J104" s="88">
        <v>4214</v>
      </c>
      <c r="K104" s="139" t="s">
        <v>129</v>
      </c>
      <c r="L104" s="90">
        <f t="shared" si="22"/>
        <v>0</v>
      </c>
      <c r="M104" s="38"/>
      <c r="N104" s="39"/>
      <c r="O104" s="201"/>
      <c r="P104" s="38"/>
      <c r="Q104" s="39"/>
      <c r="R104" s="201"/>
      <c r="S104" s="90">
        <f t="shared" si="23"/>
        <v>0</v>
      </c>
      <c r="T104" s="7">
        <f t="shared" si="20"/>
      </c>
      <c r="U104" s="8"/>
    </row>
    <row r="105" spans="1:21" ht="31.5" customHeight="1">
      <c r="A105" s="10">
        <v>91</v>
      </c>
      <c r="I105" s="138"/>
      <c r="J105" s="88">
        <v>4217</v>
      </c>
      <c r="K105" s="139" t="s">
        <v>130</v>
      </c>
      <c r="L105" s="90">
        <f t="shared" si="22"/>
        <v>0</v>
      </c>
      <c r="M105" s="38"/>
      <c r="N105" s="39"/>
      <c r="O105" s="201"/>
      <c r="P105" s="38"/>
      <c r="Q105" s="39"/>
      <c r="R105" s="201"/>
      <c r="S105" s="90">
        <f t="shared" si="23"/>
        <v>0</v>
      </c>
      <c r="T105" s="7">
        <f t="shared" si="20"/>
      </c>
      <c r="U105" s="8"/>
    </row>
    <row r="106" spans="1:21" ht="31.5" customHeight="1">
      <c r="A106" s="10">
        <v>92</v>
      </c>
      <c r="I106" s="138"/>
      <c r="J106" s="88">
        <v>4218</v>
      </c>
      <c r="K106" s="89" t="s">
        <v>131</v>
      </c>
      <c r="L106" s="90">
        <f t="shared" si="22"/>
        <v>0</v>
      </c>
      <c r="M106" s="38"/>
      <c r="N106" s="39"/>
      <c r="O106" s="201"/>
      <c r="P106" s="38"/>
      <c r="Q106" s="39"/>
      <c r="R106" s="201"/>
      <c r="S106" s="90">
        <f t="shared" si="23"/>
        <v>0</v>
      </c>
      <c r="T106" s="7">
        <f t="shared" si="20"/>
      </c>
      <c r="U106" s="8"/>
    </row>
    <row r="107" spans="1:21" ht="15.75">
      <c r="A107" s="10">
        <v>93</v>
      </c>
      <c r="I107" s="138"/>
      <c r="J107" s="83">
        <v>4219</v>
      </c>
      <c r="K107" s="122" t="s">
        <v>132</v>
      </c>
      <c r="L107" s="85">
        <f t="shared" si="22"/>
        <v>0</v>
      </c>
      <c r="M107" s="43"/>
      <c r="N107" s="44"/>
      <c r="O107" s="202"/>
      <c r="P107" s="43"/>
      <c r="Q107" s="44"/>
      <c r="R107" s="202"/>
      <c r="S107" s="85">
        <f t="shared" si="23"/>
        <v>0</v>
      </c>
      <c r="T107" s="7">
        <f t="shared" si="20"/>
      </c>
      <c r="U107" s="8"/>
    </row>
    <row r="108" spans="1:21" ht="15.75">
      <c r="A108" s="10">
        <v>94</v>
      </c>
      <c r="I108" s="74">
        <v>4300</v>
      </c>
      <c r="J108" s="589" t="s">
        <v>946</v>
      </c>
      <c r="K108" s="590"/>
      <c r="L108" s="102">
        <f aca="true" t="shared" si="24" ref="L108:S108">SUM(L109:L111)</f>
        <v>0</v>
      </c>
      <c r="M108" s="76">
        <f t="shared" si="24"/>
        <v>0</v>
      </c>
      <c r="N108" s="77">
        <f t="shared" si="24"/>
        <v>0</v>
      </c>
      <c r="O108" s="78">
        <f>SUM(O109:O111)</f>
        <v>0</v>
      </c>
      <c r="P108" s="76">
        <f t="shared" si="24"/>
        <v>0</v>
      </c>
      <c r="Q108" s="77">
        <f t="shared" si="24"/>
        <v>0</v>
      </c>
      <c r="R108" s="78">
        <f t="shared" si="24"/>
        <v>0</v>
      </c>
      <c r="S108" s="102">
        <f t="shared" si="24"/>
        <v>0</v>
      </c>
      <c r="T108" s="7">
        <f t="shared" si="20"/>
      </c>
      <c r="U108" s="8"/>
    </row>
    <row r="109" spans="1:21" ht="15.75">
      <c r="A109" s="10">
        <v>95</v>
      </c>
      <c r="I109" s="138"/>
      <c r="J109" s="80">
        <v>4301</v>
      </c>
      <c r="K109" s="103" t="s">
        <v>133</v>
      </c>
      <c r="L109" s="82">
        <f aca="true" t="shared" si="25" ref="L109:L114">M109+N109+O109</f>
        <v>0</v>
      </c>
      <c r="M109" s="35"/>
      <c r="N109" s="36"/>
      <c r="O109" s="199"/>
      <c r="P109" s="35"/>
      <c r="Q109" s="36"/>
      <c r="R109" s="199"/>
      <c r="S109" s="82">
        <f aca="true" t="shared" si="26" ref="S109:S114">P109+Q109+R109</f>
        <v>0</v>
      </c>
      <c r="T109" s="7">
        <f t="shared" si="20"/>
      </c>
      <c r="U109" s="8"/>
    </row>
    <row r="110" spans="1:21" ht="15.75">
      <c r="A110" s="10">
        <v>96</v>
      </c>
      <c r="I110" s="138"/>
      <c r="J110" s="88">
        <v>4302</v>
      </c>
      <c r="K110" s="139" t="s">
        <v>134</v>
      </c>
      <c r="L110" s="90">
        <f t="shared" si="25"/>
        <v>0</v>
      </c>
      <c r="M110" s="38"/>
      <c r="N110" s="39"/>
      <c r="O110" s="201"/>
      <c r="P110" s="38"/>
      <c r="Q110" s="39"/>
      <c r="R110" s="201"/>
      <c r="S110" s="90">
        <f t="shared" si="26"/>
        <v>0</v>
      </c>
      <c r="T110" s="7">
        <f t="shared" si="20"/>
      </c>
      <c r="U110" s="8"/>
    </row>
    <row r="111" spans="1:21" ht="15.75">
      <c r="A111" s="10">
        <v>97</v>
      </c>
      <c r="I111" s="138"/>
      <c r="J111" s="83">
        <v>4309</v>
      </c>
      <c r="K111" s="93" t="s">
        <v>135</v>
      </c>
      <c r="L111" s="85">
        <f t="shared" si="25"/>
        <v>0</v>
      </c>
      <c r="M111" s="43"/>
      <c r="N111" s="44"/>
      <c r="O111" s="202"/>
      <c r="P111" s="43"/>
      <c r="Q111" s="44"/>
      <c r="R111" s="202"/>
      <c r="S111" s="85">
        <f t="shared" si="26"/>
        <v>0</v>
      </c>
      <c r="T111" s="7">
        <f t="shared" si="20"/>
      </c>
      <c r="U111" s="8"/>
    </row>
    <row r="112" spans="1:21" ht="15.75">
      <c r="A112" s="10">
        <v>98</v>
      </c>
      <c r="I112" s="74">
        <v>4400</v>
      </c>
      <c r="J112" s="589" t="s">
        <v>943</v>
      </c>
      <c r="K112" s="590"/>
      <c r="L112" s="102">
        <f t="shared" si="25"/>
        <v>0</v>
      </c>
      <c r="M112" s="203"/>
      <c r="N112" s="204"/>
      <c r="O112" s="205"/>
      <c r="P112" s="203"/>
      <c r="Q112" s="204"/>
      <c r="R112" s="205"/>
      <c r="S112" s="102">
        <f t="shared" si="26"/>
        <v>0</v>
      </c>
      <c r="T112" s="7">
        <f t="shared" si="20"/>
      </c>
      <c r="U112" s="8"/>
    </row>
    <row r="113" spans="1:21" ht="15.75">
      <c r="A113" s="10">
        <v>99</v>
      </c>
      <c r="I113" s="74">
        <v>4500</v>
      </c>
      <c r="J113" s="589" t="s">
        <v>944</v>
      </c>
      <c r="K113" s="590"/>
      <c r="L113" s="102">
        <f t="shared" si="25"/>
        <v>0</v>
      </c>
      <c r="M113" s="203"/>
      <c r="N113" s="204"/>
      <c r="O113" s="205"/>
      <c r="P113" s="203"/>
      <c r="Q113" s="204"/>
      <c r="R113" s="205"/>
      <c r="S113" s="102">
        <f t="shared" si="26"/>
        <v>0</v>
      </c>
      <c r="T113" s="7">
        <f t="shared" si="20"/>
      </c>
      <c r="U113" s="8"/>
    </row>
    <row r="114" spans="1:21" ht="18.75" customHeight="1">
      <c r="A114" s="10">
        <v>100</v>
      </c>
      <c r="I114" s="74">
        <v>4600</v>
      </c>
      <c r="J114" s="579" t="s">
        <v>136</v>
      </c>
      <c r="K114" s="580"/>
      <c r="L114" s="102">
        <f t="shared" si="25"/>
        <v>0</v>
      </c>
      <c r="M114" s="203"/>
      <c r="N114" s="204"/>
      <c r="O114" s="205"/>
      <c r="P114" s="203"/>
      <c r="Q114" s="204"/>
      <c r="R114" s="205"/>
      <c r="S114" s="102">
        <f t="shared" si="26"/>
        <v>0</v>
      </c>
      <c r="T114" s="7">
        <f t="shared" si="20"/>
      </c>
      <c r="U114" s="8"/>
    </row>
    <row r="115" spans="1:21" ht="20.25" customHeight="1">
      <c r="A115" s="10">
        <v>101</v>
      </c>
      <c r="I115" s="74">
        <v>4900</v>
      </c>
      <c r="J115" s="589" t="s">
        <v>146</v>
      </c>
      <c r="K115" s="590"/>
      <c r="L115" s="102">
        <f aca="true" t="shared" si="27" ref="L115:S115">+L116+L117</f>
        <v>0</v>
      </c>
      <c r="M115" s="76">
        <f t="shared" si="27"/>
        <v>0</v>
      </c>
      <c r="N115" s="77">
        <f t="shared" si="27"/>
        <v>0</v>
      </c>
      <c r="O115" s="78">
        <f>+O116+O117</f>
        <v>0</v>
      </c>
      <c r="P115" s="76">
        <f t="shared" si="27"/>
        <v>0</v>
      </c>
      <c r="Q115" s="77">
        <f t="shared" si="27"/>
        <v>0</v>
      </c>
      <c r="R115" s="78">
        <f t="shared" si="27"/>
        <v>0</v>
      </c>
      <c r="S115" s="102">
        <f t="shared" si="27"/>
        <v>0</v>
      </c>
      <c r="T115" s="7">
        <f t="shared" si="20"/>
      </c>
      <c r="U115" s="8"/>
    </row>
    <row r="116" spans="1:21" ht="30.75" customHeight="1">
      <c r="A116" s="10">
        <v>102</v>
      </c>
      <c r="I116" s="138"/>
      <c r="J116" s="80">
        <v>4901</v>
      </c>
      <c r="K116" s="140" t="s">
        <v>147</v>
      </c>
      <c r="L116" s="82">
        <f>M116+N116+O116</f>
        <v>0</v>
      </c>
      <c r="M116" s="35"/>
      <c r="N116" s="36"/>
      <c r="O116" s="199"/>
      <c r="P116" s="35"/>
      <c r="Q116" s="36"/>
      <c r="R116" s="199"/>
      <c r="S116" s="82">
        <f>P116+Q116+R116</f>
        <v>0</v>
      </c>
      <c r="T116" s="7">
        <f t="shared" si="20"/>
      </c>
      <c r="U116" s="8"/>
    </row>
    <row r="117" spans="1:21" ht="15.75">
      <c r="A117" s="10">
        <v>103</v>
      </c>
      <c r="I117" s="138"/>
      <c r="J117" s="83">
        <v>4902</v>
      </c>
      <c r="K117" s="93" t="s">
        <v>148</v>
      </c>
      <c r="L117" s="85">
        <f>M117+N117+O117</f>
        <v>0</v>
      </c>
      <c r="M117" s="43"/>
      <c r="N117" s="44"/>
      <c r="O117" s="202"/>
      <c r="P117" s="43"/>
      <c r="Q117" s="44"/>
      <c r="R117" s="202"/>
      <c r="S117" s="85">
        <f>P117+Q117+R117</f>
        <v>0</v>
      </c>
      <c r="T117" s="7">
        <f t="shared" si="20"/>
      </c>
      <c r="U117" s="8"/>
    </row>
    <row r="118" spans="1:21" ht="15.75">
      <c r="A118" s="10">
        <v>104</v>
      </c>
      <c r="I118" s="141">
        <v>5100</v>
      </c>
      <c r="J118" s="593" t="s">
        <v>137</v>
      </c>
      <c r="K118" s="594"/>
      <c r="L118" s="102">
        <f>M118+N118+O118</f>
        <v>0</v>
      </c>
      <c r="M118" s="203"/>
      <c r="N118" s="204"/>
      <c r="O118" s="205"/>
      <c r="P118" s="203"/>
      <c r="Q118" s="204"/>
      <c r="R118" s="205"/>
      <c r="S118" s="102">
        <f>P118+Q118+R118</f>
        <v>0</v>
      </c>
      <c r="T118" s="7">
        <f t="shared" si="20"/>
      </c>
      <c r="U118" s="8"/>
    </row>
    <row r="119" spans="1:21" ht="15.75">
      <c r="A119" s="10">
        <v>105</v>
      </c>
      <c r="I119" s="141">
        <v>5200</v>
      </c>
      <c r="J119" s="593" t="s">
        <v>138</v>
      </c>
      <c r="K119" s="594"/>
      <c r="L119" s="102">
        <f aca="true" t="shared" si="28" ref="L119:S119">SUM(L120:L126)</f>
        <v>0</v>
      </c>
      <c r="M119" s="76">
        <f t="shared" si="28"/>
        <v>0</v>
      </c>
      <c r="N119" s="77">
        <f t="shared" si="28"/>
        <v>0</v>
      </c>
      <c r="O119" s="78">
        <f>SUM(O120:O126)</f>
        <v>0</v>
      </c>
      <c r="P119" s="76">
        <f t="shared" si="28"/>
        <v>0</v>
      </c>
      <c r="Q119" s="77">
        <f t="shared" si="28"/>
        <v>0</v>
      </c>
      <c r="R119" s="78">
        <f t="shared" si="28"/>
        <v>0</v>
      </c>
      <c r="S119" s="102">
        <f t="shared" si="28"/>
        <v>0</v>
      </c>
      <c r="T119" s="7">
        <f t="shared" si="20"/>
      </c>
      <c r="U119" s="8"/>
    </row>
    <row r="120" spans="1:21" ht="15.75">
      <c r="A120" s="10">
        <v>106</v>
      </c>
      <c r="I120" s="142"/>
      <c r="J120" s="143">
        <v>5201</v>
      </c>
      <c r="K120" s="144" t="s">
        <v>139</v>
      </c>
      <c r="L120" s="82">
        <f aca="true" t="shared" si="29" ref="L120:L126">M120+N120+O120</f>
        <v>0</v>
      </c>
      <c r="M120" s="35"/>
      <c r="N120" s="36"/>
      <c r="O120" s="199"/>
      <c r="P120" s="35"/>
      <c r="Q120" s="36"/>
      <c r="R120" s="199"/>
      <c r="S120" s="82">
        <f aca="true" t="shared" si="30" ref="S120:S126">P120+Q120+R120</f>
        <v>0</v>
      </c>
      <c r="T120" s="7">
        <f t="shared" si="20"/>
      </c>
      <c r="U120" s="8"/>
    </row>
    <row r="121" spans="1:21" ht="15.75">
      <c r="A121" s="10">
        <v>107</v>
      </c>
      <c r="I121" s="142"/>
      <c r="J121" s="145">
        <v>5202</v>
      </c>
      <c r="K121" s="146" t="s">
        <v>140</v>
      </c>
      <c r="L121" s="90">
        <f t="shared" si="29"/>
        <v>0</v>
      </c>
      <c r="M121" s="38"/>
      <c r="N121" s="39"/>
      <c r="O121" s="201"/>
      <c r="P121" s="38"/>
      <c r="Q121" s="39"/>
      <c r="R121" s="201"/>
      <c r="S121" s="90">
        <f t="shared" si="30"/>
        <v>0</v>
      </c>
      <c r="T121" s="7">
        <f t="shared" si="20"/>
      </c>
      <c r="U121" s="8"/>
    </row>
    <row r="122" spans="1:21" ht="15.75">
      <c r="A122" s="10">
        <v>108</v>
      </c>
      <c r="I122" s="142"/>
      <c r="J122" s="145">
        <v>5203</v>
      </c>
      <c r="K122" s="146" t="s">
        <v>347</v>
      </c>
      <c r="L122" s="90">
        <f t="shared" si="29"/>
        <v>0</v>
      </c>
      <c r="M122" s="38"/>
      <c r="N122" s="39"/>
      <c r="O122" s="201"/>
      <c r="P122" s="38"/>
      <c r="Q122" s="39"/>
      <c r="R122" s="201"/>
      <c r="S122" s="90">
        <f t="shared" si="30"/>
        <v>0</v>
      </c>
      <c r="T122" s="7">
        <f t="shared" si="20"/>
      </c>
      <c r="U122" s="8"/>
    </row>
    <row r="123" spans="1:21" ht="15.75">
      <c r="A123" s="10">
        <v>109</v>
      </c>
      <c r="I123" s="142"/>
      <c r="J123" s="145">
        <v>5204</v>
      </c>
      <c r="K123" s="146" t="s">
        <v>348</v>
      </c>
      <c r="L123" s="90">
        <f t="shared" si="29"/>
        <v>0</v>
      </c>
      <c r="M123" s="38"/>
      <c r="N123" s="39"/>
      <c r="O123" s="201"/>
      <c r="P123" s="38"/>
      <c r="Q123" s="39"/>
      <c r="R123" s="201"/>
      <c r="S123" s="90">
        <f t="shared" si="30"/>
        <v>0</v>
      </c>
      <c r="T123" s="7">
        <f t="shared" si="20"/>
      </c>
      <c r="U123" s="8"/>
    </row>
    <row r="124" spans="1:21" ht="20.25" customHeight="1">
      <c r="A124" s="10">
        <v>110</v>
      </c>
      <c r="I124" s="142"/>
      <c r="J124" s="145">
        <v>5205</v>
      </c>
      <c r="K124" s="146" t="s">
        <v>349</v>
      </c>
      <c r="L124" s="90">
        <f t="shared" si="29"/>
        <v>0</v>
      </c>
      <c r="M124" s="38"/>
      <c r="N124" s="39"/>
      <c r="O124" s="201"/>
      <c r="P124" s="38"/>
      <c r="Q124" s="39"/>
      <c r="R124" s="201"/>
      <c r="S124" s="90">
        <f t="shared" si="30"/>
        <v>0</v>
      </c>
      <c r="T124" s="7">
        <f t="shared" si="20"/>
      </c>
      <c r="U124" s="8"/>
    </row>
    <row r="125" spans="1:21" ht="15.75">
      <c r="A125" s="10">
        <v>111</v>
      </c>
      <c r="I125" s="142"/>
      <c r="J125" s="145">
        <v>5206</v>
      </c>
      <c r="K125" s="146" t="s">
        <v>350</v>
      </c>
      <c r="L125" s="90">
        <f t="shared" si="29"/>
        <v>0</v>
      </c>
      <c r="M125" s="38"/>
      <c r="N125" s="39"/>
      <c r="O125" s="201"/>
      <c r="P125" s="38"/>
      <c r="Q125" s="39"/>
      <c r="R125" s="201"/>
      <c r="S125" s="90">
        <f t="shared" si="30"/>
        <v>0</v>
      </c>
      <c r="T125" s="7">
        <f t="shared" si="20"/>
      </c>
      <c r="U125" s="8"/>
    </row>
    <row r="126" spans="1:21" ht="15.75">
      <c r="A126" s="10">
        <v>112</v>
      </c>
      <c r="I126" s="142"/>
      <c r="J126" s="147">
        <v>5219</v>
      </c>
      <c r="K126" s="148" t="s">
        <v>351</v>
      </c>
      <c r="L126" s="85">
        <f t="shared" si="29"/>
        <v>0</v>
      </c>
      <c r="M126" s="43"/>
      <c r="N126" s="44"/>
      <c r="O126" s="202"/>
      <c r="P126" s="43"/>
      <c r="Q126" s="44"/>
      <c r="R126" s="202"/>
      <c r="S126" s="85">
        <f t="shared" si="30"/>
        <v>0</v>
      </c>
      <c r="T126" s="7">
        <f t="shared" si="20"/>
      </c>
      <c r="U126" s="8"/>
    </row>
    <row r="127" spans="1:21" ht="15.75">
      <c r="A127" s="10">
        <v>113</v>
      </c>
      <c r="I127" s="141">
        <v>5300</v>
      </c>
      <c r="J127" s="593" t="s">
        <v>352</v>
      </c>
      <c r="K127" s="594"/>
      <c r="L127" s="102">
        <f aca="true" t="shared" si="31" ref="L127:S127">SUM(L128:L129)</f>
        <v>0</v>
      </c>
      <c r="M127" s="76">
        <f t="shared" si="31"/>
        <v>0</v>
      </c>
      <c r="N127" s="77">
        <f t="shared" si="31"/>
        <v>0</v>
      </c>
      <c r="O127" s="78">
        <f>SUM(O128:O129)</f>
        <v>0</v>
      </c>
      <c r="P127" s="76">
        <f t="shared" si="31"/>
        <v>0</v>
      </c>
      <c r="Q127" s="77">
        <f t="shared" si="31"/>
        <v>0</v>
      </c>
      <c r="R127" s="78">
        <f t="shared" si="31"/>
        <v>0</v>
      </c>
      <c r="S127" s="102">
        <f t="shared" si="31"/>
        <v>0</v>
      </c>
      <c r="T127" s="7">
        <f t="shared" si="20"/>
      </c>
      <c r="U127" s="8"/>
    </row>
    <row r="128" spans="1:21" ht="31.5" customHeight="1">
      <c r="A128" s="10">
        <v>114</v>
      </c>
      <c r="I128" s="142"/>
      <c r="J128" s="143">
        <v>5301</v>
      </c>
      <c r="K128" s="144" t="s">
        <v>155</v>
      </c>
      <c r="L128" s="82">
        <f>M128+N128+O128</f>
        <v>0</v>
      </c>
      <c r="M128" s="35"/>
      <c r="N128" s="36"/>
      <c r="O128" s="199"/>
      <c r="P128" s="35"/>
      <c r="Q128" s="36"/>
      <c r="R128" s="199"/>
      <c r="S128" s="82">
        <f>P128+Q128+R128</f>
        <v>0</v>
      </c>
      <c r="T128" s="7">
        <f t="shared" si="20"/>
      </c>
      <c r="U128" s="8"/>
    </row>
    <row r="129" spans="1:21" ht="15.75">
      <c r="A129" s="10">
        <v>115</v>
      </c>
      <c r="I129" s="142"/>
      <c r="J129" s="147">
        <v>5309</v>
      </c>
      <c r="K129" s="148" t="s">
        <v>353</v>
      </c>
      <c r="L129" s="85">
        <f>M129+N129+O129</f>
        <v>0</v>
      </c>
      <c r="M129" s="43"/>
      <c r="N129" s="44"/>
      <c r="O129" s="202"/>
      <c r="P129" s="43"/>
      <c r="Q129" s="44"/>
      <c r="R129" s="202"/>
      <c r="S129" s="85">
        <f>P129+Q129+R129</f>
        <v>0</v>
      </c>
      <c r="T129" s="7">
        <f t="shared" si="20"/>
      </c>
      <c r="U129" s="8"/>
    </row>
    <row r="130" spans="1:21" ht="15.75">
      <c r="A130" s="10">
        <v>116</v>
      </c>
      <c r="I130" s="141">
        <v>5400</v>
      </c>
      <c r="J130" s="593" t="s">
        <v>403</v>
      </c>
      <c r="K130" s="594"/>
      <c r="L130" s="102">
        <f>M130+N130+O130</f>
        <v>0</v>
      </c>
      <c r="M130" s="203"/>
      <c r="N130" s="204"/>
      <c r="O130" s="205"/>
      <c r="P130" s="203"/>
      <c r="Q130" s="204"/>
      <c r="R130" s="205"/>
      <c r="S130" s="102">
        <f>P130+Q130+R130</f>
        <v>0</v>
      </c>
      <c r="T130" s="7">
        <f t="shared" si="20"/>
      </c>
      <c r="U130" s="8"/>
    </row>
    <row r="131" spans="1:21" ht="15.75">
      <c r="A131" s="10">
        <v>117</v>
      </c>
      <c r="I131" s="74">
        <v>5500</v>
      </c>
      <c r="J131" s="589" t="s">
        <v>404</v>
      </c>
      <c r="K131" s="590"/>
      <c r="L131" s="102">
        <f aca="true" t="shared" si="32" ref="L131:S131">SUM(L132:L135)</f>
        <v>0</v>
      </c>
      <c r="M131" s="76">
        <f t="shared" si="32"/>
        <v>0</v>
      </c>
      <c r="N131" s="77">
        <f t="shared" si="32"/>
        <v>0</v>
      </c>
      <c r="O131" s="78">
        <f>SUM(O132:O135)</f>
        <v>0</v>
      </c>
      <c r="P131" s="76">
        <f t="shared" si="32"/>
        <v>0</v>
      </c>
      <c r="Q131" s="77">
        <f t="shared" si="32"/>
        <v>0</v>
      </c>
      <c r="R131" s="78">
        <f t="shared" si="32"/>
        <v>0</v>
      </c>
      <c r="S131" s="102">
        <f t="shared" si="32"/>
        <v>0</v>
      </c>
      <c r="T131" s="7">
        <f t="shared" si="20"/>
      </c>
      <c r="U131" s="8"/>
    </row>
    <row r="132" spans="1:21" ht="15.75">
      <c r="A132" s="10">
        <v>118</v>
      </c>
      <c r="I132" s="138"/>
      <c r="J132" s="80">
        <v>5501</v>
      </c>
      <c r="K132" s="103" t="s">
        <v>405</v>
      </c>
      <c r="L132" s="82">
        <f>M132+N132+O132</f>
        <v>0</v>
      </c>
      <c r="M132" s="35"/>
      <c r="N132" s="36"/>
      <c r="O132" s="199"/>
      <c r="P132" s="35"/>
      <c r="Q132" s="36"/>
      <c r="R132" s="199"/>
      <c r="S132" s="82">
        <f>P132+Q132+R132</f>
        <v>0</v>
      </c>
      <c r="T132" s="7">
        <f t="shared" si="20"/>
      </c>
      <c r="U132" s="8"/>
    </row>
    <row r="133" spans="1:21" ht="15.75">
      <c r="A133" s="10">
        <v>119</v>
      </c>
      <c r="I133" s="138"/>
      <c r="J133" s="88">
        <v>5502</v>
      </c>
      <c r="K133" s="89" t="s">
        <v>406</v>
      </c>
      <c r="L133" s="90">
        <f>M133+N133+O133</f>
        <v>0</v>
      </c>
      <c r="M133" s="38"/>
      <c r="N133" s="39"/>
      <c r="O133" s="201"/>
      <c r="P133" s="38"/>
      <c r="Q133" s="39"/>
      <c r="R133" s="201"/>
      <c r="S133" s="90">
        <f>P133+Q133+R133</f>
        <v>0</v>
      </c>
      <c r="T133" s="7">
        <f t="shared" si="20"/>
      </c>
      <c r="U133" s="8"/>
    </row>
    <row r="134" spans="1:21" ht="15.75">
      <c r="A134" s="10">
        <v>120</v>
      </c>
      <c r="I134" s="138"/>
      <c r="J134" s="88">
        <v>5503</v>
      </c>
      <c r="K134" s="139" t="s">
        <v>407</v>
      </c>
      <c r="L134" s="90">
        <f>M134+N134+O134</f>
        <v>0</v>
      </c>
      <c r="M134" s="38"/>
      <c r="N134" s="39"/>
      <c r="O134" s="201"/>
      <c r="P134" s="38"/>
      <c r="Q134" s="39"/>
      <c r="R134" s="201"/>
      <c r="S134" s="90">
        <f>P134+Q134+R134</f>
        <v>0</v>
      </c>
      <c r="T134" s="7">
        <f t="shared" si="20"/>
      </c>
      <c r="U134" s="8"/>
    </row>
    <row r="135" spans="1:21" ht="15.75">
      <c r="A135" s="10">
        <v>121</v>
      </c>
      <c r="I135" s="138"/>
      <c r="J135" s="83">
        <v>5504</v>
      </c>
      <c r="K135" s="118" t="s">
        <v>408</v>
      </c>
      <c r="L135" s="85">
        <f>M135+N135+O135</f>
        <v>0</v>
      </c>
      <c r="M135" s="43"/>
      <c r="N135" s="44"/>
      <c r="O135" s="202"/>
      <c r="P135" s="43"/>
      <c r="Q135" s="44"/>
      <c r="R135" s="202"/>
      <c r="S135" s="85">
        <f>P135+Q135+R135</f>
        <v>0</v>
      </c>
      <c r="T135" s="7">
        <f t="shared" si="20"/>
      </c>
      <c r="U135" s="8"/>
    </row>
    <row r="136" spans="1:21" ht="18.75" customHeight="1">
      <c r="A136" s="10">
        <v>122</v>
      </c>
      <c r="I136" s="141">
        <v>5700</v>
      </c>
      <c r="J136" s="595" t="s">
        <v>484</v>
      </c>
      <c r="K136" s="596"/>
      <c r="L136" s="102">
        <f>SUM(L137:L139)</f>
        <v>0</v>
      </c>
      <c r="M136" s="245">
        <v>0</v>
      </c>
      <c r="N136" s="245">
        <v>0</v>
      </c>
      <c r="O136" s="245">
        <v>0</v>
      </c>
      <c r="P136" s="245">
        <v>0</v>
      </c>
      <c r="Q136" s="245">
        <v>0</v>
      </c>
      <c r="R136" s="245">
        <v>0</v>
      </c>
      <c r="S136" s="102">
        <f>SUM(S137:S139)</f>
        <v>0</v>
      </c>
      <c r="T136" s="7">
        <f t="shared" si="20"/>
      </c>
      <c r="U136" s="8"/>
    </row>
    <row r="137" spans="1:21" ht="20.25" customHeight="1">
      <c r="A137" s="10">
        <v>123</v>
      </c>
      <c r="I137" s="142"/>
      <c r="J137" s="143">
        <v>5701</v>
      </c>
      <c r="K137" s="144" t="s">
        <v>409</v>
      </c>
      <c r="L137" s="82">
        <f>M137+N137+O137</f>
        <v>0</v>
      </c>
      <c r="M137" s="246">
        <v>0</v>
      </c>
      <c r="N137" s="246">
        <v>0</v>
      </c>
      <c r="O137" s="247">
        <v>0</v>
      </c>
      <c r="P137" s="360">
        <v>0</v>
      </c>
      <c r="Q137" s="246">
        <v>0</v>
      </c>
      <c r="R137" s="246">
        <v>0</v>
      </c>
      <c r="S137" s="82">
        <f>P137+Q137+R137</f>
        <v>0</v>
      </c>
      <c r="T137" s="7">
        <f t="shared" si="20"/>
      </c>
      <c r="U137" s="8"/>
    </row>
    <row r="138" spans="1:21" ht="18.75" customHeight="1">
      <c r="A138" s="10">
        <v>124</v>
      </c>
      <c r="I138" s="142"/>
      <c r="J138" s="149">
        <v>5702</v>
      </c>
      <c r="K138" s="150" t="s">
        <v>410</v>
      </c>
      <c r="L138" s="106">
        <f>M138+N138+O138</f>
        <v>0</v>
      </c>
      <c r="M138" s="246">
        <v>0</v>
      </c>
      <c r="N138" s="246">
        <v>0</v>
      </c>
      <c r="O138" s="247">
        <v>0</v>
      </c>
      <c r="P138" s="360">
        <v>0</v>
      </c>
      <c r="Q138" s="246">
        <v>0</v>
      </c>
      <c r="R138" s="246">
        <v>0</v>
      </c>
      <c r="S138" s="106">
        <f>P138+Q138+R138</f>
        <v>0</v>
      </c>
      <c r="T138" s="7">
        <f t="shared" si="20"/>
      </c>
      <c r="U138" s="8"/>
    </row>
    <row r="139" spans="1:21" ht="15.75">
      <c r="A139" s="10">
        <v>125</v>
      </c>
      <c r="I139" s="87"/>
      <c r="J139" s="151">
        <v>4071</v>
      </c>
      <c r="K139" s="152" t="s">
        <v>411</v>
      </c>
      <c r="L139" s="153">
        <f>M139+N139+O139</f>
        <v>0</v>
      </c>
      <c r="M139" s="246">
        <v>0</v>
      </c>
      <c r="N139" s="246">
        <v>0</v>
      </c>
      <c r="O139" s="247">
        <v>0</v>
      </c>
      <c r="P139" s="360">
        <v>0</v>
      </c>
      <c r="Q139" s="246">
        <v>0</v>
      </c>
      <c r="R139" s="246">
        <v>0</v>
      </c>
      <c r="S139" s="153">
        <f>P139+Q139+R139</f>
        <v>0</v>
      </c>
      <c r="T139" s="7">
        <f t="shared" si="20"/>
      </c>
      <c r="U139" s="8"/>
    </row>
    <row r="140" spans="1:21" ht="15.75">
      <c r="A140" s="10">
        <v>126</v>
      </c>
      <c r="I140" s="179"/>
      <c r="J140" s="591" t="s">
        <v>412</v>
      </c>
      <c r="K140" s="592"/>
      <c r="L140" s="219"/>
      <c r="M140" s="219"/>
      <c r="N140" s="219"/>
      <c r="O140" s="219"/>
      <c r="P140" s="219"/>
      <c r="Q140" s="219"/>
      <c r="R140" s="219"/>
      <c r="S140" s="220"/>
      <c r="T140" s="7">
        <f t="shared" si="20"/>
      </c>
      <c r="U140" s="8"/>
    </row>
    <row r="141" spans="1:21" ht="15.75">
      <c r="A141" s="10">
        <v>127</v>
      </c>
      <c r="I141" s="154">
        <v>98</v>
      </c>
      <c r="J141" s="591" t="s">
        <v>412</v>
      </c>
      <c r="K141" s="592"/>
      <c r="L141" s="155">
        <f>M141+N141+O141</f>
        <v>0</v>
      </c>
      <c r="M141" s="210"/>
      <c r="N141" s="211"/>
      <c r="O141" s="212"/>
      <c r="P141" s="241">
        <v>0</v>
      </c>
      <c r="Q141" s="242">
        <v>0</v>
      </c>
      <c r="R141" s="243">
        <v>0</v>
      </c>
      <c r="S141" s="155">
        <f>P141+Q141+R141</f>
        <v>0</v>
      </c>
      <c r="T141" s="7">
        <f t="shared" si="20"/>
      </c>
      <c r="U141" s="8"/>
    </row>
    <row r="142" spans="1:21" ht="15.75" customHeight="1">
      <c r="A142" s="10">
        <v>128</v>
      </c>
      <c r="I142" s="214"/>
      <c r="J142" s="215"/>
      <c r="K142" s="216"/>
      <c r="L142" s="72"/>
      <c r="M142" s="72"/>
      <c r="N142" s="72"/>
      <c r="O142" s="72"/>
      <c r="P142" s="72"/>
      <c r="Q142" s="72"/>
      <c r="R142" s="72"/>
      <c r="S142" s="73"/>
      <c r="T142" s="7">
        <f t="shared" si="20"/>
      </c>
      <c r="U142" s="8"/>
    </row>
    <row r="143" spans="1:21" ht="15.75" customHeight="1">
      <c r="A143" s="10">
        <v>129</v>
      </c>
      <c r="I143" s="217"/>
      <c r="J143" s="29"/>
      <c r="K143" s="218"/>
      <c r="L143" s="46"/>
      <c r="M143" s="46"/>
      <c r="N143" s="46"/>
      <c r="O143" s="46"/>
      <c r="P143" s="46"/>
      <c r="Q143" s="46"/>
      <c r="R143" s="46"/>
      <c r="S143" s="156"/>
      <c r="T143" s="7">
        <f t="shared" si="20"/>
      </c>
      <c r="U143" s="8"/>
    </row>
    <row r="144" spans="1:21" ht="15.75" customHeight="1">
      <c r="A144" s="10">
        <v>130</v>
      </c>
      <c r="I144" s="217"/>
      <c r="J144" s="29"/>
      <c r="K144" s="218"/>
      <c r="L144" s="46"/>
      <c r="M144" s="46"/>
      <c r="N144" s="46"/>
      <c r="O144" s="46"/>
      <c r="P144" s="46"/>
      <c r="Q144" s="46"/>
      <c r="R144" s="46"/>
      <c r="S144" s="156"/>
      <c r="T144" s="7">
        <f t="shared" si="20"/>
      </c>
      <c r="U144" s="8"/>
    </row>
    <row r="145" spans="1:21" ht="16.5" thickBot="1">
      <c r="A145" s="10">
        <v>131</v>
      </c>
      <c r="I145" s="244"/>
      <c r="J145" s="158" t="s">
        <v>432</v>
      </c>
      <c r="K145" s="213">
        <f>+I145</f>
        <v>0</v>
      </c>
      <c r="L145" s="159">
        <f aca="true" t="shared" si="33" ref="L145:S145">SUM(L30,L33,L39,L47,L48,L66,L70,L76,L79,L80,L81,L82,L83,L92,L98,L99,L100,L101,L108,L112,L113,L114,L115,L118,L119,L127,L130,L131,L136)+L141</f>
        <v>0</v>
      </c>
      <c r="M145" s="160">
        <f t="shared" si="33"/>
        <v>0</v>
      </c>
      <c r="N145" s="161">
        <f t="shared" si="33"/>
        <v>0</v>
      </c>
      <c r="O145" s="162">
        <f t="shared" si="33"/>
        <v>0</v>
      </c>
      <c r="P145" s="160">
        <f t="shared" si="33"/>
        <v>0</v>
      </c>
      <c r="Q145" s="161">
        <f t="shared" si="33"/>
        <v>0</v>
      </c>
      <c r="R145" s="162">
        <f t="shared" si="33"/>
        <v>0</v>
      </c>
      <c r="S145" s="159">
        <f t="shared" si="33"/>
        <v>0</v>
      </c>
      <c r="T145" s="7">
        <f>(IF($E145&lt;&gt;0,$M$2,IF($L145&lt;&gt;0,$M$2,"")))</f>
      </c>
      <c r="U145" s="22" t="str">
        <f>LEFT(J27,1)</f>
        <v>0</v>
      </c>
    </row>
    <row r="146" spans="1:21" ht="16.5" thickTop="1">
      <c r="A146" s="10">
        <v>132</v>
      </c>
      <c r="I146" s="28" t="s">
        <v>79</v>
      </c>
      <c r="J146" s="1"/>
      <c r="K146" s="3"/>
      <c r="L146" s="2"/>
      <c r="M146" s="2"/>
      <c r="N146" s="2"/>
      <c r="O146" s="2"/>
      <c r="P146" s="2"/>
      <c r="Q146" s="2"/>
      <c r="R146" s="2"/>
      <c r="S146" s="4"/>
      <c r="T146" s="5">
        <f>(IF($E145&lt;&gt;0,$M$2,IF($L145&lt;&gt;0,$M$2,"")))</f>
      </c>
      <c r="U146" s="6"/>
    </row>
    <row r="147" spans="1:21" ht="15">
      <c r="A147" s="10">
        <v>169</v>
      </c>
      <c r="I147" s="191"/>
      <c r="J147" s="191"/>
      <c r="K147" s="192"/>
      <c r="L147" s="191"/>
      <c r="M147" s="191"/>
      <c r="N147" s="191"/>
      <c r="O147" s="191"/>
      <c r="P147" s="191"/>
      <c r="Q147" s="191"/>
      <c r="R147" s="191"/>
      <c r="S147" s="193"/>
      <c r="T147" s="5">
        <f>(IF($E145&lt;&gt;0,$M$2,IF($L145&lt;&gt;0,$M$2,"")))</f>
      </c>
      <c r="U147" s="6"/>
    </row>
    <row r="148" spans="9:20" ht="18"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26"/>
      <c r="T148" s="23">
        <f>(IF(L143&lt;&gt;0,$G$2,IF(S143&lt;&gt;0,$G$2,"")))</f>
      </c>
    </row>
    <row r="149" spans="9:20" ht="18"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26"/>
      <c r="T149" s="23">
        <f>(IF(L144&lt;&gt;0,$G$2,IF(S144&lt;&gt;0,$G$2,"")))</f>
      </c>
    </row>
    <row r="150" spans="9:20" ht="18"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26"/>
      <c r="T150" s="23">
        <f>(IF(L145&lt;&gt;0,$G$2,IF(S145&lt;&gt;0,$G$2,"")))</f>
      </c>
    </row>
    <row r="151" spans="9:20" ht="18"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26"/>
      <c r="T151" s="23">
        <f>(IF(L145&lt;&gt;0,$G$2,IF(S145&lt;&gt;0,$G$2,"")))</f>
      </c>
    </row>
    <row r="152" spans="9:20" ht="18.75" customHeight="1"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26"/>
      <c r="T152" s="23">
        <f>(IF(L145&lt;&gt;0,$G$2,IF(S145&lt;&gt;0,$G$2,"")))</f>
      </c>
    </row>
    <row r="153" spans="9:20" ht="18.75" customHeight="1"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26"/>
      <c r="T153" s="23">
        <f>(IF(L145&lt;&gt;0,$G$2,IF(S145&lt;&gt;0,$G$2,"")))</f>
      </c>
    </row>
    <row r="154" spans="9:20" ht="18"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26"/>
      <c r="T154" s="23">
        <f>(IF(L145&lt;&gt;0,$G$2,IF(S145&lt;&gt;0,$G$2,"")))</f>
      </c>
    </row>
    <row r="155" spans="9:19" ht="12.75"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26"/>
    </row>
    <row r="156" spans="9:19" ht="12.75"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26"/>
    </row>
    <row r="157" spans="9:19" ht="12.75"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26"/>
    </row>
    <row r="158" spans="9:19" ht="12.75"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26"/>
    </row>
    <row r="159" spans="9:19" ht="12.75"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26"/>
    </row>
    <row r="160" spans="9:19" ht="12.75"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26"/>
    </row>
    <row r="161" spans="9:19" ht="12.75"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26"/>
    </row>
    <row r="162" spans="9:19" ht="12.75"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26"/>
    </row>
    <row r="163" spans="9:19" ht="12.75"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26"/>
    </row>
    <row r="164" spans="9:19" ht="12.75"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26"/>
    </row>
    <row r="165" spans="9:19" ht="12.75"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26"/>
    </row>
    <row r="166" spans="9:19" ht="12.75"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26"/>
    </row>
    <row r="167" spans="9:19" ht="12.75"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26"/>
    </row>
    <row r="168" spans="9:19" ht="12.75"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26"/>
    </row>
    <row r="169" spans="9:19" ht="12.75"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26"/>
    </row>
    <row r="170" spans="9:19" ht="12.75"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26"/>
    </row>
    <row r="171" spans="9:19" ht="12.75"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26"/>
    </row>
    <row r="172" spans="9:19" ht="12.75"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26"/>
    </row>
    <row r="173" spans="9:19" ht="12.75"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26"/>
    </row>
    <row r="174" spans="9:19" ht="12.75"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26"/>
    </row>
    <row r="175" spans="9:19" ht="12.75"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26"/>
    </row>
    <row r="176" spans="9:19" ht="12.75"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26"/>
    </row>
    <row r="177" spans="9:19" ht="12.75"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26"/>
    </row>
    <row r="178" spans="9:19" ht="12.75"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26"/>
    </row>
    <row r="179" spans="9:19" ht="12.75"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26"/>
    </row>
    <row r="180" spans="9:19" ht="12.75"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26"/>
    </row>
    <row r="181" spans="9:19" ht="12.75"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26"/>
    </row>
    <row r="182" spans="9:19" ht="15.75" customHeight="1"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26"/>
    </row>
    <row r="183" spans="9:19" ht="12.75"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26"/>
    </row>
    <row r="184" spans="9:19" ht="12.75"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26"/>
    </row>
    <row r="185" spans="9:19" ht="12.75"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26"/>
    </row>
    <row r="186" spans="9:19" ht="12.75"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26"/>
    </row>
    <row r="187" spans="9:19" ht="12.75"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26"/>
    </row>
    <row r="188" spans="9:19" ht="12.75"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26"/>
    </row>
    <row r="189" spans="9:19" ht="12.75"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26"/>
    </row>
    <row r="190" spans="9:19" ht="12.75"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26"/>
    </row>
    <row r="191" spans="9:19" ht="12.75"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26"/>
    </row>
    <row r="192" spans="9:19" ht="12.75"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26"/>
    </row>
    <row r="193" spans="9:19" ht="12.75"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26"/>
    </row>
    <row r="194" spans="9:19" ht="12.75"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26"/>
    </row>
    <row r="195" spans="9:19" ht="12.75"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26"/>
    </row>
    <row r="196" spans="9:19" ht="12.75"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26"/>
    </row>
    <row r="197" spans="9:19" ht="12.75"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26"/>
    </row>
    <row r="198" spans="9:19" ht="12.75"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26"/>
    </row>
    <row r="199" spans="9:19" ht="12.75"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26"/>
    </row>
    <row r="200" spans="9:19" ht="12.75"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26"/>
    </row>
    <row r="201" spans="9:19" ht="12.75"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26"/>
    </row>
    <row r="202" spans="9:19" ht="12.75"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26"/>
    </row>
    <row r="203" spans="9:19" ht="12.75"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26"/>
    </row>
    <row r="204" spans="9:19" ht="12.75"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26"/>
    </row>
    <row r="205" spans="9:19" ht="12.75"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26"/>
    </row>
    <row r="206" spans="9:19" ht="12.75"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26"/>
    </row>
    <row r="207" spans="9:19" ht="12.75"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26"/>
    </row>
    <row r="208" spans="9:19" ht="12.75"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26"/>
    </row>
    <row r="209" spans="9:19" ht="12.75"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26"/>
    </row>
    <row r="210" spans="9:19" ht="12.75"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26"/>
    </row>
    <row r="211" spans="9:19" ht="12.75"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26"/>
    </row>
    <row r="212" spans="9:19" ht="12.75"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26"/>
    </row>
    <row r="213" spans="9:19" ht="12.75"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26"/>
    </row>
    <row r="214" spans="9:19" ht="12.75"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26"/>
    </row>
    <row r="215" spans="9:19" ht="12.75"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26"/>
    </row>
    <row r="216" spans="9:19" ht="12.75"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26"/>
    </row>
    <row r="217" spans="9:19" ht="12.75"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26"/>
    </row>
    <row r="218" spans="9:19" ht="12.75"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26"/>
    </row>
    <row r="219" spans="9:19" ht="12.75"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26"/>
    </row>
    <row r="220" spans="9:19" ht="12.75"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26"/>
    </row>
    <row r="221" spans="9:19" ht="12.75"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26"/>
    </row>
    <row r="222" spans="9:19" ht="12.75"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26"/>
    </row>
    <row r="223" spans="9:19" ht="12.75"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26"/>
    </row>
    <row r="224" spans="9:19" ht="12.75"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26"/>
    </row>
    <row r="225" spans="9:19" ht="12.75"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26"/>
    </row>
    <row r="226" spans="9:19" ht="12.75"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26"/>
    </row>
    <row r="227" spans="11:19" ht="12.75">
      <c r="K227" s="14"/>
      <c r="S227" s="26"/>
    </row>
    <row r="228" ht="12.75">
      <c r="S228" s="26"/>
    </row>
    <row r="229" ht="12.75">
      <c r="S229" s="26"/>
    </row>
    <row r="230" ht="12.75">
      <c r="S230" s="26"/>
    </row>
    <row r="231" ht="12.75">
      <c r="S231" s="26"/>
    </row>
    <row r="232" ht="12.75">
      <c r="S232" s="26"/>
    </row>
    <row r="233" ht="12.75">
      <c r="S233" s="26"/>
    </row>
    <row r="234" ht="12.75">
      <c r="S234" s="26"/>
    </row>
    <row r="235" ht="12.75">
      <c r="S235" s="26"/>
    </row>
    <row r="236" ht="12.75">
      <c r="S236" s="26"/>
    </row>
    <row r="237" ht="12.75">
      <c r="S237" s="26"/>
    </row>
    <row r="238" ht="12.75">
      <c r="S238" s="26"/>
    </row>
    <row r="239" ht="12.75">
      <c r="S239" s="26"/>
    </row>
    <row r="240" ht="12.75">
      <c r="S240" s="26"/>
    </row>
    <row r="241" ht="12.75">
      <c r="S241" s="26"/>
    </row>
    <row r="242" ht="12.75">
      <c r="S242" s="26"/>
    </row>
    <row r="243" ht="12.75">
      <c r="S243" s="26"/>
    </row>
    <row r="244" ht="12.75">
      <c r="S244" s="26"/>
    </row>
    <row r="245" ht="12.75">
      <c r="S245" s="26"/>
    </row>
    <row r="246" ht="12.75">
      <c r="S246" s="26"/>
    </row>
    <row r="247" ht="12.75">
      <c r="S247" s="26"/>
    </row>
    <row r="248" ht="12.75">
      <c r="S248" s="26"/>
    </row>
    <row r="249" ht="12.75">
      <c r="S249" s="26"/>
    </row>
    <row r="250" ht="12.75">
      <c r="S250" s="26"/>
    </row>
    <row r="251" ht="12.75">
      <c r="S251" s="26"/>
    </row>
    <row r="252" ht="12.75">
      <c r="S252" s="26"/>
    </row>
    <row r="253" ht="12.75">
      <c r="S253" s="26"/>
    </row>
    <row r="254" ht="12.75">
      <c r="S254" s="26"/>
    </row>
    <row r="255" ht="12.75">
      <c r="S255" s="26"/>
    </row>
    <row r="256" ht="12.75">
      <c r="S256" s="26"/>
    </row>
    <row r="257" ht="12.75">
      <c r="S257" s="26"/>
    </row>
    <row r="258" ht="12.75">
      <c r="S258" s="26"/>
    </row>
    <row r="259" ht="12.75">
      <c r="S259" s="26"/>
    </row>
    <row r="260" ht="12.75">
      <c r="S260" s="26"/>
    </row>
    <row r="261" ht="12.75">
      <c r="S261" s="26"/>
    </row>
    <row r="262" ht="12.75">
      <c r="S262" s="26"/>
    </row>
    <row r="263" ht="12.75">
      <c r="S263" s="26"/>
    </row>
    <row r="7014" ht="12.75"/>
    <row r="7018" ht="12.75"/>
    <row r="7019" ht="12.75"/>
    <row r="7044" ht="12.75"/>
    <row r="7094" ht="12.75"/>
    <row r="7095" ht="12.75"/>
    <row r="7096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1" operator="equal" stopIfTrue="1">
      <formula>0</formula>
    </cfRule>
  </conditionalFormatting>
  <conditionalFormatting sqref="L21">
    <cfRule type="cellIs" priority="18" dxfId="12" operator="equal" stopIfTrue="1">
      <formula>98</formula>
    </cfRule>
    <cfRule type="cellIs" priority="19" dxfId="13" operator="equal" stopIfTrue="1">
      <formula>96</formula>
    </cfRule>
    <cfRule type="cellIs" priority="20" dxfId="14" operator="equal" stopIfTrue="1">
      <formula>42</formula>
    </cfRule>
    <cfRule type="cellIs" priority="21" dxfId="15" operator="equal" stopIfTrue="1">
      <formula>97</formula>
    </cfRule>
    <cfRule type="cellIs" priority="22" dxfId="16" operator="equal" stopIfTrue="1">
      <formula>33</formula>
    </cfRule>
  </conditionalFormatting>
  <conditionalFormatting sqref="M21">
    <cfRule type="cellIs" priority="13" dxfId="16" operator="equal" stopIfTrue="1">
      <formula>"ЧУЖДИ СРЕДСТВА"</formula>
    </cfRule>
    <cfRule type="cellIs" priority="14" dxfId="15" operator="equal" stopIfTrue="1">
      <formula>"СЕС - ДМП"</formula>
    </cfRule>
    <cfRule type="cellIs" priority="15" dxfId="14" operator="equal" stopIfTrue="1">
      <formula>"СЕС - РА"</formula>
    </cfRule>
    <cfRule type="cellIs" priority="16" dxfId="13" operator="equal" stopIfTrue="1">
      <formula>"СЕС - ДЕС"</formula>
    </cfRule>
    <cfRule type="cellIs" priority="17" dxfId="1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7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 G</cp:lastModifiedBy>
  <cp:lastPrinted>2023-08-31T13:34:19Z</cp:lastPrinted>
  <dcterms:created xsi:type="dcterms:W3CDTF">1997-12-10T11:54:07Z</dcterms:created>
  <dcterms:modified xsi:type="dcterms:W3CDTF">2024-01-10T11:36:27Z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